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2" windowHeight="10068" activeTab="0"/>
  </bookViews>
  <sheets>
    <sheet name="Лист1" sheetId="1" r:id="rId1"/>
  </sheets>
  <definedNames>
    <definedName name="_xlnm.Print_Area" localSheetId="0">'Лист1'!$A$1:$N$122</definedName>
  </definedNames>
  <calcPr fullCalcOnLoad="1"/>
</workbook>
</file>

<file path=xl/sharedStrings.xml><?xml version="1.0" encoding="utf-8"?>
<sst xmlns="http://schemas.openxmlformats.org/spreadsheetml/2006/main" count="300" uniqueCount="271">
  <si>
    <t>м. Прилуки</t>
  </si>
  <si>
    <t>грн.</t>
  </si>
  <si>
    <t>Код тимчасової класифікації видатків та кредитування місцевих бюджетів</t>
  </si>
  <si>
    <t>Видатки загального фонду</t>
  </si>
  <si>
    <t>Всього</t>
  </si>
  <si>
    <t>з них: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</si>
  <si>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</si>
  <si>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</si>
  <si>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</si>
  <si>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</si>
  <si>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</si>
  <si>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</si>
  <si>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з них 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</si>
  <si>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</si>
  <si>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</si>
  <si>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03</t>
  </si>
  <si>
    <t>010000</t>
  </si>
  <si>
    <t>Державне управління</t>
  </si>
  <si>
    <t>010116</t>
  </si>
  <si>
    <t>080000</t>
  </si>
  <si>
    <t>Охорона здоров`я</t>
  </si>
  <si>
    <t>080101</t>
  </si>
  <si>
    <t>080500</t>
  </si>
  <si>
    <t>081002</t>
  </si>
  <si>
    <t>081009</t>
  </si>
  <si>
    <t>090000</t>
  </si>
  <si>
    <t>Соціальний захист та соціальне забезпечення</t>
  </si>
  <si>
    <t>090412</t>
  </si>
  <si>
    <t>091101</t>
  </si>
  <si>
    <t>091102</t>
  </si>
  <si>
    <t>091209</t>
  </si>
  <si>
    <t>110000</t>
  </si>
  <si>
    <t>Культура і мистецтво</t>
  </si>
  <si>
    <t>110103</t>
  </si>
  <si>
    <t>210105</t>
  </si>
  <si>
    <t>210110</t>
  </si>
  <si>
    <t>240601</t>
  </si>
  <si>
    <t>250404</t>
  </si>
  <si>
    <t>10</t>
  </si>
  <si>
    <t>070000</t>
  </si>
  <si>
    <t>Освіта</t>
  </si>
  <si>
    <t>070101</t>
  </si>
  <si>
    <t>070201</t>
  </si>
  <si>
    <t>070401</t>
  </si>
  <si>
    <t>070802</t>
  </si>
  <si>
    <t>070804</t>
  </si>
  <si>
    <t>070805</t>
  </si>
  <si>
    <t>070806</t>
  </si>
  <si>
    <t>070808</t>
  </si>
  <si>
    <t>091103</t>
  </si>
  <si>
    <t>091108</t>
  </si>
  <si>
    <t>130107</t>
  </si>
  <si>
    <t>15</t>
  </si>
  <si>
    <t xml:space="preserve"> Управління праці та соціального захисту населення Прилуцької  міської ради</t>
  </si>
  <si>
    <t>091204</t>
  </si>
  <si>
    <t>091205</t>
  </si>
  <si>
    <t>170000</t>
  </si>
  <si>
    <t>Транспорт, дорожнє господарство, зв`язок, телекомунікації та інформатика</t>
  </si>
  <si>
    <t>24</t>
  </si>
  <si>
    <t>110201</t>
  </si>
  <si>
    <t>110202</t>
  </si>
  <si>
    <t>110204</t>
  </si>
  <si>
    <t>110205</t>
  </si>
  <si>
    <t>40</t>
  </si>
  <si>
    <t>Управління житлово-комунального господарства Прилуцької міської ради</t>
  </si>
  <si>
    <t>100000</t>
  </si>
  <si>
    <t>Житлово-комунальне господарство</t>
  </si>
  <si>
    <t>100105</t>
  </si>
  <si>
    <t>100202</t>
  </si>
  <si>
    <t>100203</t>
  </si>
  <si>
    <t>150000</t>
  </si>
  <si>
    <t>Будівництво</t>
  </si>
  <si>
    <t>150101</t>
  </si>
  <si>
    <t>170703</t>
  </si>
  <si>
    <t>75</t>
  </si>
  <si>
    <t>Фінансове управління Прилуцької міської ради</t>
  </si>
  <si>
    <t>091207</t>
  </si>
  <si>
    <t>Всього видатків</t>
  </si>
  <si>
    <t>до рішення міської ради</t>
  </si>
  <si>
    <t>Управління освіти Прилуцької міської ради</t>
  </si>
  <si>
    <t>Виконавчий комітет Прилуцької міської ради</t>
  </si>
  <si>
    <t>Відділ культури і туризму Прилуцької міської ради</t>
  </si>
  <si>
    <t>ЗАТВЕРДЖЕНО</t>
  </si>
  <si>
    <t>Код програмної класифікації видатків та кредитування місцевих бюджетів</t>
  </si>
  <si>
    <t>Багатопрофільна стаціонарна медична допомога населенню</t>
  </si>
  <si>
    <t>Надання стоматологічної допомоги населенню</t>
  </si>
  <si>
    <t>Забезпечення пільгового зубопротезування незахищеним верствам населення</t>
  </si>
  <si>
    <t>Забезпечення  централізованих заходів з лікування хворих на цукровий діабет</t>
  </si>
  <si>
    <t xml:space="preserve">Інші видатки на соціальний захист населення </t>
  </si>
  <si>
    <t xml:space="preserve">Сприяння діяльності професійних, творчих, муніципальних колективів  </t>
  </si>
  <si>
    <t>Забезпечення прав громадян на бібліотечне обслуговування, забезпечення загальної доступності до інформації та культурних цінностей, що зберігаються та надаються у тимчасове користування бібліотеками</t>
  </si>
  <si>
    <t xml:space="preserve">Збереження історичних пам'яток національної культури, їх популяризація серед населення, збереження духовного надбання нації та музейна справа </t>
  </si>
  <si>
    <t>Організація культурного дозвілля населення міста. Розвиток і збереження культурних традицій</t>
  </si>
  <si>
    <t>Духовне та естетичне виховання дітей та молоді</t>
  </si>
  <si>
    <t>Адміністрування програм управління культури і туризму департаменту гуманітарної політики</t>
  </si>
  <si>
    <t>Благоустрій міста</t>
  </si>
  <si>
    <t>Утримання обєктів соціальної сфери  підприємств , що передаються до комунальної власності</t>
  </si>
  <si>
    <t>Забезпечення функціонування водопровідно-каналізаційного господарства</t>
  </si>
  <si>
    <t>Додаток 3-1</t>
  </si>
  <si>
    <t>Охорона та раціональне використання природних ресурсів</t>
  </si>
  <si>
    <t xml:space="preserve">Інші видатки </t>
  </si>
  <si>
    <t>Видатки на запобігання  та ліквідацію надзвичайних ситуацій та наслідків стихійного лиха</t>
  </si>
  <si>
    <t>Організація рятування на водах</t>
  </si>
  <si>
    <t>Забезпечення діяльності органів місцевого самоврядування в галузі освіти</t>
  </si>
  <si>
    <t>Дошкільна освіта, догляд та виховання дітей</t>
  </si>
  <si>
    <t>Надання допомоги  дітям - сиротам  та дітям, позбавлених  батьківського піклування, яким виповнюється 18 років</t>
  </si>
  <si>
    <t>Методичне забезпечення діяльності  навчальних закладів  та інші заходи в галузі освіти</t>
  </si>
  <si>
    <t>О.І.Ворона</t>
  </si>
  <si>
    <t xml:space="preserve">Проведення навчально-тренувальних зборів і змагань </t>
  </si>
  <si>
    <t>0300000</t>
  </si>
  <si>
    <t>0310000</t>
  </si>
  <si>
    <t>0312000</t>
  </si>
  <si>
    <t>0312010</t>
  </si>
  <si>
    <t>0312140</t>
  </si>
  <si>
    <t>0312890</t>
  </si>
  <si>
    <t>0312250</t>
  </si>
  <si>
    <t>0313000</t>
  </si>
  <si>
    <t>0314030</t>
  </si>
  <si>
    <t>0319110</t>
  </si>
  <si>
    <t>Найменування програми/підпрограми видатків та кредитування місцевих бюджетів</t>
  </si>
  <si>
    <t>0313700</t>
  </si>
  <si>
    <t>0313360</t>
  </si>
  <si>
    <t>0313370</t>
  </si>
  <si>
    <t>Утримання та навчально-тренувальна робота дитячо-юнацьких спортивних шкіл</t>
  </si>
  <si>
    <t>1510060</t>
  </si>
  <si>
    <t>0313490</t>
  </si>
  <si>
    <t>0317810</t>
  </si>
  <si>
    <t>0317820</t>
  </si>
  <si>
    <t>0318070</t>
  </si>
  <si>
    <t>1010060</t>
  </si>
  <si>
    <t>1013420</t>
  </si>
  <si>
    <t>1513450</t>
  </si>
  <si>
    <t>1513470</t>
  </si>
  <si>
    <t>1513460</t>
  </si>
  <si>
    <t>4016700</t>
  </si>
  <si>
    <t>7510060</t>
  </si>
  <si>
    <t>Філармонії, музичні колективи і ансамблі та інші мистецькі заходи та заклади</t>
  </si>
  <si>
    <t>070303</t>
  </si>
  <si>
    <t>090201</t>
  </si>
  <si>
    <t>090202</t>
  </si>
  <si>
    <t>090203</t>
  </si>
  <si>
    <t>090204</t>
  </si>
  <si>
    <t>090205</t>
  </si>
  <si>
    <t>090207</t>
  </si>
  <si>
    <t>090208</t>
  </si>
  <si>
    <t>090209</t>
  </si>
  <si>
    <t>090210</t>
  </si>
  <si>
    <t>090212</t>
  </si>
  <si>
    <t>090214</t>
  </si>
  <si>
    <t>090215</t>
  </si>
  <si>
    <t>090216</t>
  </si>
  <si>
    <t>090302</t>
  </si>
  <si>
    <t>090303</t>
  </si>
  <si>
    <t>090304</t>
  </si>
  <si>
    <t>090305</t>
  </si>
  <si>
    <t>090306</t>
  </si>
  <si>
    <t>090307</t>
  </si>
  <si>
    <t>090308</t>
  </si>
  <si>
    <t>090401</t>
  </si>
  <si>
    <t>090405</t>
  </si>
  <si>
    <t>090406</t>
  </si>
  <si>
    <t>090411</t>
  </si>
  <si>
    <t>090417</t>
  </si>
  <si>
    <t>091300</t>
  </si>
  <si>
    <t>170102</t>
  </si>
  <si>
    <t>170302</t>
  </si>
  <si>
    <t>1513010</t>
  </si>
  <si>
    <t>1513020</t>
  </si>
  <si>
    <t>1513030</t>
  </si>
  <si>
    <t>1513040</t>
  </si>
  <si>
    <t>1513050</t>
  </si>
  <si>
    <t>1513070</t>
  </si>
  <si>
    <t>1513080</t>
  </si>
  <si>
    <t>1513090</t>
  </si>
  <si>
    <t>1513100</t>
  </si>
  <si>
    <t>1513120</t>
  </si>
  <si>
    <t>1513130</t>
  </si>
  <si>
    <t>1513140</t>
  </si>
  <si>
    <t>1513150</t>
  </si>
  <si>
    <t>1513160</t>
  </si>
  <si>
    <t>1513170</t>
  </si>
  <si>
    <t>1513180</t>
  </si>
  <si>
    <t>1513190</t>
  </si>
  <si>
    <t>1513200</t>
  </si>
  <si>
    <t>1513210</t>
  </si>
  <si>
    <t>1513220</t>
  </si>
  <si>
    <t>1513230</t>
  </si>
  <si>
    <t>1513250</t>
  </si>
  <si>
    <t>1513260</t>
  </si>
  <si>
    <t>1513270</t>
  </si>
  <si>
    <t>1513300</t>
  </si>
  <si>
    <t>1513530</t>
  </si>
  <si>
    <t>1516620</t>
  </si>
  <si>
    <t>1516650</t>
  </si>
  <si>
    <t>1511070</t>
  </si>
  <si>
    <t>Пільги на медичне обслуговування громадянам, які постраждали внаслідок Чорнобильської катастрофи </t>
  </si>
  <si>
    <t>Пільги окремим категоріям громадян з послуг зв`язку </t>
  </si>
  <si>
    <t>Пільги багатодітним сім`ям на житлово-комунальні послуги </t>
  </si>
  <si>
    <t>Пільги багатодітним сім`ям на придбання твердого палива та скрапленого газу </t>
  </si>
  <si>
    <t>Допомога у зв`язку з вагітністю і пологами </t>
  </si>
  <si>
    <t>Допомога на догляд за дитиною віком до 3 років </t>
  </si>
  <si>
    <t>Допомога при народженні дитини </t>
  </si>
  <si>
    <t>Допомога на дітей, над якими встановлено опіку чи піклування </t>
  </si>
  <si>
    <t>Допомога на дітей одиноким матерям </t>
  </si>
  <si>
    <t>Тимчасова державна допомога дітям </t>
  </si>
  <si>
    <t>Допомога при усиновленні дитини </t>
  </si>
  <si>
    <t>Державна соціальна допомога малозабезпеченим сім`ям </t>
  </si>
  <si>
    <t>Субсидії населенню для відшкодування витрат на оплату житлово-комунальних послуг </t>
  </si>
  <si>
    <t>Субсидії населенню для відшкодування витрат на придбання твердого та рідкого пічного побутового палива і скрапленого газу </t>
  </si>
  <si>
    <t>Кошти на забезпечення побутовим вугіллям окремих категорій населення </t>
  </si>
  <si>
    <t>Витрати на поховання учасників бойових дій та інвалідів війни </t>
  </si>
  <si>
    <t>Державна соціальна допомога інвалідам з дитинства та дітям-інвалідам </t>
  </si>
  <si>
    <t>Компенсаційні виплати на пільговий проїзд автомобільним транспортом окремим категоріям громадян </t>
  </si>
  <si>
    <t>Компенсаційні виплати за пільговий проїзд окремих категорій громадян на залізничному транспорті </t>
  </si>
  <si>
    <t>0316460</t>
  </si>
  <si>
    <t>Розробка схем та проектних рішень масового застосування</t>
  </si>
  <si>
    <t>0317460</t>
  </si>
  <si>
    <r>
      <t>Внески до статутного капіталу суб</t>
    </r>
    <r>
      <rPr>
        <sz val="10"/>
        <rFont val="Calibri"/>
        <family val="2"/>
      </rPr>
      <t>'</t>
    </r>
    <r>
      <rPr>
        <sz val="10"/>
        <rFont val="Times New Roman"/>
        <family val="1"/>
      </rPr>
      <t>єктів господарювання</t>
    </r>
  </si>
  <si>
    <t>Резервний фонд</t>
  </si>
  <si>
    <t>0310060</t>
  </si>
  <si>
    <t>080800</t>
  </si>
  <si>
    <t>Центри первинної медичної (медико-санітарної) допомоги</t>
  </si>
  <si>
    <t>0312270</t>
  </si>
  <si>
    <t>081003</t>
  </si>
  <si>
    <t>0312190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</si>
  <si>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</si>
  <si>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Соціальні програми і заходи державних органів у справах молоді</t>
  </si>
  <si>
    <t>0313380</t>
  </si>
  <si>
    <t>0315010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</si>
  <si>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</si>
  <si>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з позашкільної роботи з дітьми</t>
  </si>
  <si>
    <t>за головними розпорядниками коштів у розрізі бюджетних програм</t>
  </si>
  <si>
    <t>Централізоване ведення бухгалтерського обліку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</si>
  <si>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</si>
  <si>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реабілітаційних послуг інвалідам та дітям-інвалідам</t>
  </si>
  <si>
    <t>1513480</t>
  </si>
  <si>
    <t>2410060</t>
  </si>
  <si>
    <t>Реалізація заходів щодо інвестиційного розвитку території</t>
  </si>
  <si>
    <t>Утримання та розвиток інфраструктури доріг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</si>
  <si>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 спеціального звязку та захисту інформації України ... на житлово-комунальні послуги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</si>
  <si>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 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</si>
  <si>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 </t>
  </si>
  <si>
    <t>Надання інших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 </t>
  </si>
  <si>
    <t>Забезпечення соціальними послугами громадян похилого віку, інвалідів, дітей-інвалідів, хворих, які не здатні до самообслуговування, потребують сторонньої допомоги, фізичними особами</t>
  </si>
  <si>
    <t>4016150</t>
  </si>
  <si>
    <t>Управління містобудування та архітектури Прилуцької міської ради</t>
  </si>
  <si>
    <t>4816460</t>
  </si>
  <si>
    <t>4816400</t>
  </si>
  <si>
    <t>4810060</t>
  </si>
  <si>
    <t>4810000</t>
  </si>
  <si>
    <t>4800000</t>
  </si>
  <si>
    <t>Розподіл видатків міського бюджету м.Прилуки на 2014 рік</t>
  </si>
  <si>
    <t xml:space="preserve">міської ради </t>
  </si>
  <si>
    <t>Начальник фінансового управління</t>
  </si>
  <si>
    <t>(64 сесії 6 скликання)</t>
  </si>
  <si>
    <t>Забезпечення діяльності органів місцевого самоврядування по виконанню власних і делегованих повноважень</t>
  </si>
  <si>
    <t xml:space="preserve">Утримання центрів соціальних служб для сім"ї , дітей та молоді </t>
  </si>
  <si>
    <t xml:space="preserve">Програми і заходи центрів соціальних служб для сім"ї , дітей та молоді 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</si>
  <si>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</si>
  <si>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Здійснення централізованого господарського обслуговування</t>
  </si>
  <si>
    <t>Утримання інших закладів освіти</t>
  </si>
  <si>
    <r>
      <t>Забезпечення належних умов для виховання та розвитку дітей- сиріт і дітей, позбавлених батьківського піклування, в дитячих будинках сімейного типу та прийомних сім</t>
    </r>
    <r>
      <rPr>
        <sz val="10"/>
        <rFont val="Calibri"/>
        <family val="2"/>
      </rPr>
      <t>'</t>
    </r>
    <r>
      <rPr>
        <sz val="10"/>
        <rFont val="Times New Roman"/>
        <family val="1"/>
      </rPr>
      <t>ях</t>
    </r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</si>
  <si>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мають особливі заслуги перед Батьківщиною на житлово-комунальні послуги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</si>
  <si>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мають особливі заслуги перед Батьківщиною  на придбання твердого палива та скрапленого газу</t>
  </si>
  <si>
    <t xml:space="preserve">Надання інших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мають особливі заслуги перед Батьківщиною 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</si>
  <si>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 спеціального звязку та захисту інформації України на придбання твердого палива</t>
  </si>
  <si>
    <t>Надання пільг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на безоплатне користування житлом, опаленням та освітленням</t>
  </si>
  <si>
    <t>Забезпечення соціальними послугами за місцем проживання громадян, які не здатні до самообслуговування у зв"язку з похилим віком, хворобою, інвалідністю</t>
  </si>
  <si>
    <t>Надання пільг населенню (крім ветеранів війни і праці військової служби, які постраждали внаслідок Чорнобильської катастрофи ) на оплату житлово-комунальних послуг і природного газу</t>
  </si>
  <si>
    <t>Погашення заборгованості з різниці в тарифах на теплову енергію, послуги з централізованого водопостачання та водовідведення, що затверджувалися та/або погоджувалися органами державної влади чи місцевого самоврядування</t>
  </si>
  <si>
    <t>24 квітня  2014 року №4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</si>
</sst>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14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sz val="12"/>
      <name val="Times New Roman"/>
      <family val="1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 wrapText="1"/>
      <protection locked="0"/>
    </xf>
    <xf numFmtId="2" fontId="5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wrapText="1"/>
    </xf>
    <xf numFmtId="0" fontId="7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3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1" fillId="0" borderId="10" xfId="0" applyFont="1" applyFill="1" applyBorder="1" applyAlignment="1" quotePrefix="1">
      <alignment horizontal="left" vertical="center"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 quotePrefix="1">
      <alignment horizontal="left" vertical="center"/>
    </xf>
    <xf numFmtId="0" fontId="0" fillId="0" borderId="10" xfId="0" applyFill="1" applyBorder="1" applyAlignment="1" quotePrefix="1">
      <alignment horizontal="left" vertical="center"/>
    </xf>
    <xf numFmtId="49" fontId="0" fillId="0" borderId="10" xfId="0" applyNumberForma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/>
    </xf>
    <xf numFmtId="0" fontId="10" fillId="0" borderId="10" xfId="0" applyFont="1" applyBorder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2"/>
  <sheetViews>
    <sheetView tabSelected="1" view="pageBreakPreview" zoomScale="76" zoomScaleSheetLayoutView="76" workbookViewId="0" topLeftCell="A1">
      <selection activeCell="J8" sqref="J8"/>
    </sheetView>
  </sheetViews>
  <sheetFormatPr defaultColWidth="9.125" defaultRowHeight="12.75"/>
  <cols>
    <col min="1" max="1" width="9.125" style="1" customWidth="1"/>
    <col min="2" max="2" width="10.125" style="25" customWidth="1"/>
    <col min="3" max="3" width="27.375" style="1" customWidth="1"/>
    <col min="4" max="4" width="14.50390625" style="1" customWidth="1"/>
    <col min="5" max="5" width="11.50390625" style="1" bestFit="1" customWidth="1"/>
    <col min="6" max="6" width="13.50390625" style="1" customWidth="1"/>
    <col min="7" max="7" width="11.50390625" style="1" bestFit="1" customWidth="1"/>
    <col min="8" max="8" width="10.50390625" style="1" bestFit="1" customWidth="1"/>
    <col min="9" max="9" width="9.50390625" style="1" bestFit="1" customWidth="1"/>
    <col min="10" max="10" width="11.00390625" style="1" customWidth="1"/>
    <col min="11" max="11" width="11.75390625" style="1" customWidth="1"/>
    <col min="12" max="12" width="12.625" style="1" customWidth="1"/>
    <col min="13" max="13" width="10.625" style="1" customWidth="1"/>
    <col min="14" max="14" width="12.50390625" style="1" bestFit="1" customWidth="1"/>
    <col min="15" max="15" width="9.125" style="1" customWidth="1"/>
    <col min="16" max="16" width="12.50390625" style="1" bestFit="1" customWidth="1"/>
    <col min="17" max="16384" width="9.125" style="1" customWidth="1"/>
  </cols>
  <sheetData>
    <row r="1" spans="2:14" ht="15">
      <c r="B1" s="25" t="s">
        <v>0</v>
      </c>
      <c r="L1" s="21" t="s">
        <v>82</v>
      </c>
      <c r="M1" s="21"/>
      <c r="N1" s="21"/>
    </row>
    <row r="2" spans="12:14" ht="15">
      <c r="L2" s="21" t="s">
        <v>98</v>
      </c>
      <c r="M2" s="21"/>
      <c r="N2" s="21"/>
    </row>
    <row r="3" spans="12:14" ht="15">
      <c r="L3" s="34" t="s">
        <v>78</v>
      </c>
      <c r="M3" s="34"/>
      <c r="N3" s="34"/>
    </row>
    <row r="4" spans="12:14" ht="15">
      <c r="L4" s="34" t="s">
        <v>254</v>
      </c>
      <c r="M4" s="34"/>
      <c r="N4" s="34"/>
    </row>
    <row r="5" spans="12:14" ht="15">
      <c r="L5" s="21" t="s">
        <v>270</v>
      </c>
      <c r="M5" s="21"/>
      <c r="N5" s="21"/>
    </row>
    <row r="6" spans="2:14" ht="12.75">
      <c r="B6" s="35" t="s">
        <v>251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2:14" ht="12.75">
      <c r="B7" s="35" t="s">
        <v>231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ht="12.75">
      <c r="N8" s="3" t="s">
        <v>1</v>
      </c>
    </row>
    <row r="9" spans="1:14" ht="12.75">
      <c r="A9" s="33" t="s">
        <v>83</v>
      </c>
      <c r="B9" s="37" t="s">
        <v>2</v>
      </c>
      <c r="C9" s="32" t="s">
        <v>119</v>
      </c>
      <c r="D9" s="32" t="s">
        <v>3</v>
      </c>
      <c r="E9" s="32"/>
      <c r="F9" s="32"/>
      <c r="G9" s="32" t="s">
        <v>8</v>
      </c>
      <c r="H9" s="32"/>
      <c r="I9" s="32"/>
      <c r="J9" s="32"/>
      <c r="K9" s="32"/>
      <c r="L9" s="32"/>
      <c r="M9" s="32"/>
      <c r="N9" s="32" t="s">
        <v>13</v>
      </c>
    </row>
    <row r="10" spans="1:14" ht="12.75">
      <c r="A10" s="32"/>
      <c r="B10" s="38"/>
      <c r="C10" s="32"/>
      <c r="D10" s="32" t="s">
        <v>4</v>
      </c>
      <c r="E10" s="32" t="s">
        <v>5</v>
      </c>
      <c r="F10" s="32"/>
      <c r="G10" s="32" t="s">
        <v>4</v>
      </c>
      <c r="H10" s="32" t="s">
        <v>9</v>
      </c>
      <c r="I10" s="32" t="s">
        <v>5</v>
      </c>
      <c r="J10" s="32"/>
      <c r="K10" s="32" t="s">
        <v>10</v>
      </c>
      <c r="L10" s="32" t="s">
        <v>5</v>
      </c>
      <c r="M10" s="32"/>
      <c r="N10" s="32"/>
    </row>
    <row r="11" spans="1:14" ht="47.25" customHeight="1">
      <c r="A11" s="32"/>
      <c r="B11" s="38"/>
      <c r="C11" s="32"/>
      <c r="D11" s="32"/>
      <c r="E11" s="32" t="s">
        <v>6</v>
      </c>
      <c r="F11" s="32" t="s">
        <v>7</v>
      </c>
      <c r="G11" s="32"/>
      <c r="H11" s="32"/>
      <c r="I11" s="32" t="s">
        <v>6</v>
      </c>
      <c r="J11" s="32" t="s">
        <v>7</v>
      </c>
      <c r="K11" s="32"/>
      <c r="L11" s="32" t="s">
        <v>11</v>
      </c>
      <c r="M11" s="33" t="s">
        <v>12</v>
      </c>
      <c r="N11" s="32"/>
    </row>
    <row r="12" spans="1:14" ht="12.75">
      <c r="A12" s="32"/>
      <c r="B12" s="38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2.75">
      <c r="A13" s="5"/>
      <c r="B13" s="26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 t="s">
        <v>14</v>
      </c>
    </row>
    <row r="14" spans="1:14" ht="26.25">
      <c r="A14" s="6" t="s">
        <v>109</v>
      </c>
      <c r="B14" s="24" t="s">
        <v>15</v>
      </c>
      <c r="C14" s="7" t="s">
        <v>80</v>
      </c>
      <c r="D14" s="8">
        <f>D15+D17+D24+D30+D31+D32+D33+D34+D35+D36+D37+D38</f>
        <v>40520000</v>
      </c>
      <c r="E14" s="8">
        <f>E15+E17+E24+E30+E31+E32+E33+E34+E35+E36+E37+E38</f>
        <v>18000656</v>
      </c>
      <c r="F14" s="8">
        <f aca="true" t="shared" si="0" ref="F14:N14">F15+F17+F24+F30+F31+F32+F33+F34+F35+F36+F37+F38</f>
        <v>5768528</v>
      </c>
      <c r="G14" s="8">
        <f t="shared" si="0"/>
        <v>4764400</v>
      </c>
      <c r="H14" s="8">
        <f t="shared" si="0"/>
        <v>1189000</v>
      </c>
      <c r="I14" s="8">
        <f t="shared" si="0"/>
        <v>410000</v>
      </c>
      <c r="J14" s="8">
        <f t="shared" si="0"/>
        <v>33329</v>
      </c>
      <c r="K14" s="8">
        <f t="shared" si="0"/>
        <v>3575400</v>
      </c>
      <c r="L14" s="8">
        <f t="shared" si="0"/>
        <v>3575400</v>
      </c>
      <c r="M14" s="8">
        <f t="shared" si="0"/>
        <v>0</v>
      </c>
      <c r="N14" s="8">
        <f t="shared" si="0"/>
        <v>45284400</v>
      </c>
    </row>
    <row r="15" spans="1:14" ht="12.75">
      <c r="A15" s="9" t="s">
        <v>110</v>
      </c>
      <c r="B15" s="24" t="s">
        <v>16</v>
      </c>
      <c r="C15" s="7" t="s">
        <v>17</v>
      </c>
      <c r="D15" s="8">
        <f>SUM(D16)</f>
        <v>3773641.45</v>
      </c>
      <c r="E15" s="8">
        <f aca="true" t="shared" si="1" ref="E15:M15">SUM(E16)</f>
        <v>2131880</v>
      </c>
      <c r="F15" s="8">
        <f t="shared" si="1"/>
        <v>485000</v>
      </c>
      <c r="G15" s="8">
        <f t="shared" si="1"/>
        <v>34000</v>
      </c>
      <c r="H15" s="8">
        <f t="shared" si="1"/>
        <v>0</v>
      </c>
      <c r="I15" s="8">
        <f t="shared" si="1"/>
        <v>0</v>
      </c>
      <c r="J15" s="8">
        <f t="shared" si="1"/>
        <v>0</v>
      </c>
      <c r="K15" s="8">
        <f t="shared" si="1"/>
        <v>34000</v>
      </c>
      <c r="L15" s="8">
        <f t="shared" si="1"/>
        <v>34000</v>
      </c>
      <c r="M15" s="8">
        <f t="shared" si="1"/>
        <v>0</v>
      </c>
      <c r="N15" s="8">
        <f>D15+G15</f>
        <v>3807641.45</v>
      </c>
    </row>
    <row r="16" spans="1:14" ht="52.5">
      <c r="A16" s="10" t="s">
        <v>219</v>
      </c>
      <c r="B16" s="27" t="s">
        <v>18</v>
      </c>
      <c r="C16" s="11" t="s">
        <v>255</v>
      </c>
      <c r="D16" s="12">
        <v>3773641.45</v>
      </c>
      <c r="E16" s="12">
        <v>2131880</v>
      </c>
      <c r="F16" s="12">
        <v>485000</v>
      </c>
      <c r="G16" s="12">
        <v>34000</v>
      </c>
      <c r="H16" s="12">
        <v>0</v>
      </c>
      <c r="I16" s="12">
        <v>0</v>
      </c>
      <c r="J16" s="12">
        <v>0</v>
      </c>
      <c r="K16" s="12">
        <v>34000</v>
      </c>
      <c r="L16" s="12">
        <v>34000</v>
      </c>
      <c r="M16" s="12">
        <v>0</v>
      </c>
      <c r="N16" s="12">
        <f aca="true" t="shared" si="2" ref="N16:N41">D16+G16</f>
        <v>3807641.45</v>
      </c>
    </row>
    <row r="17" spans="1:14" ht="12.75">
      <c r="A17" s="9" t="s">
        <v>111</v>
      </c>
      <c r="B17" s="24" t="s">
        <v>19</v>
      </c>
      <c r="C17" s="13" t="s">
        <v>20</v>
      </c>
      <c r="D17" s="8">
        <f>SUM(D18:D23)</f>
        <v>35668200</v>
      </c>
      <c r="E17" s="8">
        <f aca="true" t="shared" si="3" ref="E17:M17">SUM(E18:E23)</f>
        <v>15639576</v>
      </c>
      <c r="F17" s="8">
        <f t="shared" si="3"/>
        <v>5239528</v>
      </c>
      <c r="G17" s="8">
        <f t="shared" si="3"/>
        <v>1521700</v>
      </c>
      <c r="H17" s="8">
        <f t="shared" si="3"/>
        <v>1100000</v>
      </c>
      <c r="I17" s="8">
        <f t="shared" si="3"/>
        <v>410000</v>
      </c>
      <c r="J17" s="8">
        <f t="shared" si="3"/>
        <v>33329</v>
      </c>
      <c r="K17" s="8">
        <f t="shared" si="3"/>
        <v>421700</v>
      </c>
      <c r="L17" s="8">
        <f t="shared" si="3"/>
        <v>421700</v>
      </c>
      <c r="M17" s="8">
        <f t="shared" si="3"/>
        <v>0</v>
      </c>
      <c r="N17" s="8">
        <f>D17+G17</f>
        <v>37189900</v>
      </c>
    </row>
    <row r="18" spans="1:14" ht="26.25">
      <c r="A18" s="10" t="s">
        <v>112</v>
      </c>
      <c r="B18" s="27" t="s">
        <v>21</v>
      </c>
      <c r="C18" s="11" t="s">
        <v>84</v>
      </c>
      <c r="D18" s="12">
        <v>28837922</v>
      </c>
      <c r="E18" s="12">
        <v>14243576</v>
      </c>
      <c r="F18" s="12">
        <v>5137650</v>
      </c>
      <c r="G18" s="12">
        <v>1091124</v>
      </c>
      <c r="H18" s="12">
        <v>669424</v>
      </c>
      <c r="I18" s="12">
        <v>190000</v>
      </c>
      <c r="J18" s="12">
        <v>2613</v>
      </c>
      <c r="K18" s="12">
        <v>421700</v>
      </c>
      <c r="L18" s="12">
        <v>421700</v>
      </c>
      <c r="M18" s="12">
        <v>0</v>
      </c>
      <c r="N18" s="12">
        <f t="shared" si="2"/>
        <v>29929046</v>
      </c>
    </row>
    <row r="19" spans="1:14" ht="26.25">
      <c r="A19" s="10" t="s">
        <v>113</v>
      </c>
      <c r="B19" s="28" t="s">
        <v>22</v>
      </c>
      <c r="C19" s="11" t="s">
        <v>85</v>
      </c>
      <c r="D19" s="12">
        <v>1405920</v>
      </c>
      <c r="E19" s="12">
        <v>906000</v>
      </c>
      <c r="F19" s="12">
        <v>71840</v>
      </c>
      <c r="G19" s="12">
        <v>430576</v>
      </c>
      <c r="H19" s="12">
        <v>430576</v>
      </c>
      <c r="I19" s="12">
        <v>220000</v>
      </c>
      <c r="J19" s="12">
        <v>30716</v>
      </c>
      <c r="K19" s="12">
        <v>0</v>
      </c>
      <c r="L19" s="12">
        <v>0</v>
      </c>
      <c r="M19" s="12">
        <v>0</v>
      </c>
      <c r="N19" s="12">
        <f t="shared" si="2"/>
        <v>1836496</v>
      </c>
    </row>
    <row r="20" spans="1:14" ht="26.25">
      <c r="A20" s="10" t="s">
        <v>222</v>
      </c>
      <c r="B20" s="28" t="s">
        <v>220</v>
      </c>
      <c r="C20" s="11" t="s">
        <v>221</v>
      </c>
      <c r="D20" s="12">
        <v>3218150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f t="shared" si="2"/>
        <v>3218150</v>
      </c>
    </row>
    <row r="21" spans="1:14" ht="39">
      <c r="A21" s="10" t="s">
        <v>114</v>
      </c>
      <c r="B21" s="27" t="s">
        <v>23</v>
      </c>
      <c r="C21" s="11" t="s">
        <v>86</v>
      </c>
      <c r="D21" s="12">
        <v>60000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f t="shared" si="2"/>
        <v>60000</v>
      </c>
    </row>
    <row r="22" spans="1:14" ht="78.75">
      <c r="A22" s="9" t="s">
        <v>224</v>
      </c>
      <c r="B22" s="28" t="s">
        <v>223</v>
      </c>
      <c r="C22" s="14" t="s">
        <v>225</v>
      </c>
      <c r="D22" s="12">
        <v>711308</v>
      </c>
      <c r="E22" s="12">
        <v>490000</v>
      </c>
      <c r="F22" s="12">
        <v>30038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f t="shared" si="2"/>
        <v>711308</v>
      </c>
    </row>
    <row r="23" spans="1:14" ht="39">
      <c r="A23" s="9" t="s">
        <v>115</v>
      </c>
      <c r="B23" s="27" t="s">
        <v>24</v>
      </c>
      <c r="C23" s="14" t="s">
        <v>87</v>
      </c>
      <c r="D23" s="12">
        <v>1434900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f t="shared" si="2"/>
        <v>1434900</v>
      </c>
    </row>
    <row r="24" spans="1:14" ht="26.25">
      <c r="A24" s="9" t="s">
        <v>116</v>
      </c>
      <c r="B24" s="24" t="s">
        <v>25</v>
      </c>
      <c r="C24" s="7" t="s">
        <v>26</v>
      </c>
      <c r="D24" s="8">
        <f>D25+D26+D27+D28+D29</f>
        <v>553158.55</v>
      </c>
      <c r="E24" s="8">
        <f aca="true" t="shared" si="4" ref="E24:N24">E25+E26+E27+E28+E29</f>
        <v>229200</v>
      </c>
      <c r="F24" s="8">
        <f t="shared" si="4"/>
        <v>44000</v>
      </c>
      <c r="G24" s="8">
        <f t="shared" si="4"/>
        <v>0</v>
      </c>
      <c r="H24" s="8">
        <f t="shared" si="4"/>
        <v>0</v>
      </c>
      <c r="I24" s="8">
        <f t="shared" si="4"/>
        <v>0</v>
      </c>
      <c r="J24" s="8">
        <f t="shared" si="4"/>
        <v>0</v>
      </c>
      <c r="K24" s="8">
        <f t="shared" si="4"/>
        <v>0</v>
      </c>
      <c r="L24" s="8">
        <f t="shared" si="4"/>
        <v>0</v>
      </c>
      <c r="M24" s="8">
        <f t="shared" si="4"/>
        <v>0</v>
      </c>
      <c r="N24" s="8">
        <f t="shared" si="4"/>
        <v>553158.55</v>
      </c>
    </row>
    <row r="25" spans="1:14" ht="26.25">
      <c r="A25" s="9" t="s">
        <v>120</v>
      </c>
      <c r="B25" s="27" t="s">
        <v>27</v>
      </c>
      <c r="C25" s="14" t="s">
        <v>88</v>
      </c>
      <c r="D25" s="12">
        <v>87858.55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f t="shared" si="2"/>
        <v>87858.55</v>
      </c>
    </row>
    <row r="26" spans="1:14" ht="26.25">
      <c r="A26" s="9" t="s">
        <v>121</v>
      </c>
      <c r="B26" s="27" t="s">
        <v>28</v>
      </c>
      <c r="C26" s="14" t="s">
        <v>256</v>
      </c>
      <c r="D26" s="12">
        <v>407300</v>
      </c>
      <c r="E26" s="12">
        <v>229200</v>
      </c>
      <c r="F26" s="12">
        <v>44000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f t="shared" si="2"/>
        <v>407300</v>
      </c>
    </row>
    <row r="27" spans="1:14" ht="39">
      <c r="A27" s="9" t="s">
        <v>122</v>
      </c>
      <c r="B27" s="27" t="s">
        <v>29</v>
      </c>
      <c r="C27" s="14" t="s">
        <v>257</v>
      </c>
      <c r="D27" s="12">
        <v>20000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f t="shared" si="2"/>
        <v>20000</v>
      </c>
    </row>
    <row r="28" spans="1:14" ht="39">
      <c r="A28" s="9" t="s">
        <v>227</v>
      </c>
      <c r="B28" s="27" t="s">
        <v>49</v>
      </c>
      <c r="C28" s="14" t="s">
        <v>226</v>
      </c>
      <c r="D28" s="12">
        <v>10000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f t="shared" si="2"/>
        <v>10000</v>
      </c>
    </row>
    <row r="29" spans="1:14" ht="66">
      <c r="A29" s="9" t="s">
        <v>125</v>
      </c>
      <c r="B29" s="27" t="s">
        <v>30</v>
      </c>
      <c r="C29" s="14" t="s">
        <v>258</v>
      </c>
      <c r="D29" s="12">
        <v>28000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f t="shared" si="2"/>
        <v>28000</v>
      </c>
    </row>
    <row r="30" spans="1:14" ht="39">
      <c r="A30" s="9" t="s">
        <v>117</v>
      </c>
      <c r="B30" s="27" t="s">
        <v>33</v>
      </c>
      <c r="C30" s="15" t="s">
        <v>89</v>
      </c>
      <c r="D30" s="12">
        <v>30000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f t="shared" si="2"/>
        <v>30000</v>
      </c>
    </row>
    <row r="31" spans="1:14" ht="26.25">
      <c r="A31" s="9" t="s">
        <v>228</v>
      </c>
      <c r="B31" s="27">
        <v>130102</v>
      </c>
      <c r="C31" s="14" t="s">
        <v>108</v>
      </c>
      <c r="D31" s="12">
        <v>40000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f t="shared" si="2"/>
        <v>40000</v>
      </c>
    </row>
    <row r="32" spans="1:14" ht="12.75">
      <c r="A32" s="9"/>
      <c r="B32" s="27">
        <v>150118</v>
      </c>
      <c r="C32" s="14"/>
      <c r="D32" s="12">
        <v>0</v>
      </c>
      <c r="E32" s="12">
        <v>0</v>
      </c>
      <c r="F32" s="12">
        <v>0</v>
      </c>
      <c r="G32" s="12">
        <v>116700</v>
      </c>
      <c r="H32" s="12">
        <v>0</v>
      </c>
      <c r="I32" s="12">
        <v>0</v>
      </c>
      <c r="J32" s="12">
        <v>0</v>
      </c>
      <c r="K32" s="12">
        <v>116700</v>
      </c>
      <c r="L32" s="12">
        <v>116700</v>
      </c>
      <c r="M32" s="12">
        <v>0</v>
      </c>
      <c r="N32" s="12">
        <f t="shared" si="2"/>
        <v>116700</v>
      </c>
    </row>
    <row r="33" spans="1:14" ht="26.25">
      <c r="A33" s="9" t="s">
        <v>214</v>
      </c>
      <c r="B33" s="27">
        <v>150202</v>
      </c>
      <c r="C33" s="14" t="s">
        <v>215</v>
      </c>
      <c r="D33" s="12">
        <v>300000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f t="shared" si="2"/>
        <v>300000</v>
      </c>
    </row>
    <row r="34" spans="1:14" ht="27">
      <c r="A34" s="9" t="s">
        <v>216</v>
      </c>
      <c r="B34" s="27">
        <v>180409</v>
      </c>
      <c r="C34" s="14" t="s">
        <v>217</v>
      </c>
      <c r="D34" s="12">
        <v>0</v>
      </c>
      <c r="E34" s="12">
        <v>0</v>
      </c>
      <c r="F34" s="12">
        <v>0</v>
      </c>
      <c r="G34" s="12">
        <v>3003000</v>
      </c>
      <c r="H34" s="12">
        <v>0</v>
      </c>
      <c r="I34" s="12">
        <v>0</v>
      </c>
      <c r="J34" s="12">
        <v>0</v>
      </c>
      <c r="K34" s="12">
        <v>3003000</v>
      </c>
      <c r="L34" s="12">
        <v>3003000</v>
      </c>
      <c r="M34" s="12">
        <v>0</v>
      </c>
      <c r="N34" s="12">
        <f t="shared" si="2"/>
        <v>3003000</v>
      </c>
    </row>
    <row r="35" spans="1:14" ht="52.5">
      <c r="A35" s="9" t="s">
        <v>126</v>
      </c>
      <c r="B35" s="27" t="s">
        <v>34</v>
      </c>
      <c r="C35" s="14" t="s">
        <v>101</v>
      </c>
      <c r="D35" s="12">
        <v>5000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f t="shared" si="2"/>
        <v>5000</v>
      </c>
    </row>
    <row r="36" spans="1:14" ht="12.75">
      <c r="A36" s="9" t="s">
        <v>127</v>
      </c>
      <c r="B36" s="27" t="s">
        <v>35</v>
      </c>
      <c r="C36" s="14" t="s">
        <v>102</v>
      </c>
      <c r="D36" s="12">
        <v>5000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f t="shared" si="2"/>
        <v>5000</v>
      </c>
    </row>
    <row r="37" spans="1:14" ht="39">
      <c r="A37" s="9" t="s">
        <v>118</v>
      </c>
      <c r="B37" s="27" t="s">
        <v>36</v>
      </c>
      <c r="C37" s="15" t="s">
        <v>99</v>
      </c>
      <c r="D37" s="12">
        <v>0</v>
      </c>
      <c r="E37" s="12">
        <v>0</v>
      </c>
      <c r="F37" s="12">
        <v>0</v>
      </c>
      <c r="G37" s="12">
        <v>89000</v>
      </c>
      <c r="H37" s="12">
        <v>89000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f t="shared" si="2"/>
        <v>89000</v>
      </c>
    </row>
    <row r="38" spans="1:14" ht="12.75">
      <c r="A38" s="9" t="s">
        <v>128</v>
      </c>
      <c r="B38" s="27" t="s">
        <v>37</v>
      </c>
      <c r="C38" s="14" t="s">
        <v>100</v>
      </c>
      <c r="D38" s="12">
        <v>145000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f t="shared" si="2"/>
        <v>145000</v>
      </c>
    </row>
    <row r="39" spans="1:14" ht="26.25">
      <c r="A39" s="6">
        <v>1000000</v>
      </c>
      <c r="B39" s="24" t="s">
        <v>38</v>
      </c>
      <c r="C39" s="7" t="s">
        <v>79</v>
      </c>
      <c r="D39" s="8">
        <f aca="true" t="shared" si="5" ref="D39:M39">SUM(D40,D42,D51:D52)</f>
        <v>60962800</v>
      </c>
      <c r="E39" s="8">
        <f t="shared" si="5"/>
        <v>26708385</v>
      </c>
      <c r="F39" s="8">
        <f t="shared" si="5"/>
        <v>13157480</v>
      </c>
      <c r="G39" s="8">
        <f t="shared" si="5"/>
        <v>3010400</v>
      </c>
      <c r="H39" s="8">
        <f t="shared" si="5"/>
        <v>2806000</v>
      </c>
      <c r="I39" s="8">
        <f t="shared" si="5"/>
        <v>0</v>
      </c>
      <c r="J39" s="8">
        <f t="shared" si="5"/>
        <v>0</v>
      </c>
      <c r="K39" s="8">
        <f t="shared" si="5"/>
        <v>204400</v>
      </c>
      <c r="L39" s="8">
        <f t="shared" si="5"/>
        <v>198400</v>
      </c>
      <c r="M39" s="8">
        <f t="shared" si="5"/>
        <v>98400</v>
      </c>
      <c r="N39" s="8">
        <f t="shared" si="2"/>
        <v>63973200</v>
      </c>
    </row>
    <row r="40" spans="1:14" ht="12.75">
      <c r="A40" s="9">
        <v>1010220</v>
      </c>
      <c r="B40" s="24" t="s">
        <v>16</v>
      </c>
      <c r="C40" s="7" t="s">
        <v>17</v>
      </c>
      <c r="D40" s="8">
        <f>SUM(D41)</f>
        <v>375000</v>
      </c>
      <c r="E40" s="8">
        <f aca="true" t="shared" si="6" ref="E40:M40">SUM(E41)</f>
        <v>196040</v>
      </c>
      <c r="F40" s="8">
        <f t="shared" si="6"/>
        <v>11150</v>
      </c>
      <c r="G40" s="8">
        <f t="shared" si="6"/>
        <v>0</v>
      </c>
      <c r="H40" s="8">
        <f t="shared" si="6"/>
        <v>0</v>
      </c>
      <c r="I40" s="8">
        <f t="shared" si="6"/>
        <v>0</v>
      </c>
      <c r="J40" s="8">
        <f t="shared" si="6"/>
        <v>0</v>
      </c>
      <c r="K40" s="8">
        <f t="shared" si="6"/>
        <v>0</v>
      </c>
      <c r="L40" s="8">
        <f t="shared" si="6"/>
        <v>0</v>
      </c>
      <c r="M40" s="8">
        <f t="shared" si="6"/>
        <v>0</v>
      </c>
      <c r="N40" s="8">
        <f t="shared" si="2"/>
        <v>375000</v>
      </c>
    </row>
    <row r="41" spans="1:14" ht="39">
      <c r="A41" s="9" t="s">
        <v>129</v>
      </c>
      <c r="B41" s="27" t="s">
        <v>18</v>
      </c>
      <c r="C41" s="16" t="s">
        <v>103</v>
      </c>
      <c r="D41" s="12">
        <v>375000</v>
      </c>
      <c r="E41" s="12">
        <v>196040</v>
      </c>
      <c r="F41" s="12">
        <v>11150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f t="shared" si="2"/>
        <v>375000</v>
      </c>
    </row>
    <row r="42" spans="1:14" ht="12.75">
      <c r="A42" s="9">
        <v>1011000</v>
      </c>
      <c r="B42" s="24" t="s">
        <v>39</v>
      </c>
      <c r="C42" s="7" t="s">
        <v>40</v>
      </c>
      <c r="D42" s="8">
        <f>SUM(D43:D50)</f>
        <v>59340350</v>
      </c>
      <c r="E42" s="8">
        <f aca="true" t="shared" si="7" ref="E42:M42">SUM(E43:E50)</f>
        <v>26142795</v>
      </c>
      <c r="F42" s="8">
        <f t="shared" si="7"/>
        <v>12904550</v>
      </c>
      <c r="G42" s="8">
        <f t="shared" si="7"/>
        <v>3009900</v>
      </c>
      <c r="H42" s="8">
        <f t="shared" si="7"/>
        <v>2805500</v>
      </c>
      <c r="I42" s="8">
        <f t="shared" si="7"/>
        <v>0</v>
      </c>
      <c r="J42" s="8">
        <f t="shared" si="7"/>
        <v>0</v>
      </c>
      <c r="K42" s="8">
        <f t="shared" si="7"/>
        <v>204400</v>
      </c>
      <c r="L42" s="8">
        <f t="shared" si="7"/>
        <v>198400</v>
      </c>
      <c r="M42" s="8">
        <f t="shared" si="7"/>
        <v>98400</v>
      </c>
      <c r="N42" s="8">
        <f aca="true" t="shared" si="8" ref="N42:N56">D42+G42</f>
        <v>62350250</v>
      </c>
    </row>
    <row r="43" spans="1:14" ht="26.25">
      <c r="A43" s="9">
        <v>1011010</v>
      </c>
      <c r="B43" s="27" t="s">
        <v>41</v>
      </c>
      <c r="C43" s="16" t="s">
        <v>104</v>
      </c>
      <c r="D43" s="12">
        <v>22009600</v>
      </c>
      <c r="E43" s="12">
        <v>8488970</v>
      </c>
      <c r="F43" s="12">
        <v>4880305</v>
      </c>
      <c r="G43" s="12">
        <v>2401300</v>
      </c>
      <c r="H43" s="12">
        <v>2364000</v>
      </c>
      <c r="I43" s="12">
        <v>0</v>
      </c>
      <c r="J43" s="12">
        <v>0</v>
      </c>
      <c r="K43" s="12">
        <v>37300</v>
      </c>
      <c r="L43" s="12">
        <v>34300</v>
      </c>
      <c r="M43" s="12">
        <v>34300</v>
      </c>
      <c r="N43" s="12">
        <f t="shared" si="8"/>
        <v>24410900</v>
      </c>
    </row>
    <row r="44" spans="1:14" ht="105">
      <c r="A44" s="9">
        <v>1011020</v>
      </c>
      <c r="B44" s="27" t="s">
        <v>42</v>
      </c>
      <c r="C44" s="16" t="s">
        <v>229</v>
      </c>
      <c r="D44" s="12">
        <v>32569930</v>
      </c>
      <c r="E44" s="12">
        <v>15113950</v>
      </c>
      <c r="F44" s="12">
        <v>7407610</v>
      </c>
      <c r="G44" s="12">
        <v>549140</v>
      </c>
      <c r="H44" s="12">
        <v>412000</v>
      </c>
      <c r="I44" s="12">
        <v>0</v>
      </c>
      <c r="J44" s="12">
        <v>0</v>
      </c>
      <c r="K44" s="12">
        <v>137140</v>
      </c>
      <c r="L44" s="12">
        <v>134140</v>
      </c>
      <c r="M44" s="12">
        <v>34140</v>
      </c>
      <c r="N44" s="12">
        <f t="shared" si="8"/>
        <v>33119070</v>
      </c>
    </row>
    <row r="45" spans="1:14" ht="52.5">
      <c r="A45" s="9">
        <v>1011100</v>
      </c>
      <c r="B45" s="27" t="s">
        <v>43</v>
      </c>
      <c r="C45" s="15" t="s">
        <v>230</v>
      </c>
      <c r="D45" s="12">
        <v>2879460</v>
      </c>
      <c r="E45" s="12">
        <v>1499950</v>
      </c>
      <c r="F45" s="12">
        <v>464890</v>
      </c>
      <c r="G45" s="12">
        <v>20500</v>
      </c>
      <c r="H45" s="12">
        <v>20500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f t="shared" si="8"/>
        <v>2899960</v>
      </c>
    </row>
    <row r="46" spans="1:14" ht="39">
      <c r="A46" s="9">
        <v>1011170</v>
      </c>
      <c r="B46" s="27" t="s">
        <v>44</v>
      </c>
      <c r="C46" s="14" t="s">
        <v>106</v>
      </c>
      <c r="D46" s="12">
        <v>579000</v>
      </c>
      <c r="E46" s="12">
        <v>322000</v>
      </c>
      <c r="F46" s="12">
        <v>37010</v>
      </c>
      <c r="G46" s="12">
        <v>200</v>
      </c>
      <c r="H46" s="12">
        <v>200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f t="shared" si="8"/>
        <v>579200</v>
      </c>
    </row>
    <row r="47" spans="1:14" ht="26.25">
      <c r="A47" s="9">
        <v>1011190</v>
      </c>
      <c r="B47" s="27" t="s">
        <v>45</v>
      </c>
      <c r="C47" s="16" t="s">
        <v>232</v>
      </c>
      <c r="D47" s="12">
        <v>862000</v>
      </c>
      <c r="E47" s="12">
        <v>483460</v>
      </c>
      <c r="F47" s="12">
        <v>101100</v>
      </c>
      <c r="G47" s="12">
        <v>38760</v>
      </c>
      <c r="H47" s="12">
        <v>8800</v>
      </c>
      <c r="I47" s="12">
        <v>0</v>
      </c>
      <c r="J47" s="12">
        <v>0</v>
      </c>
      <c r="K47" s="12">
        <v>29960</v>
      </c>
      <c r="L47" s="12">
        <v>29960</v>
      </c>
      <c r="M47" s="12">
        <v>29960</v>
      </c>
      <c r="N47" s="12">
        <f t="shared" si="8"/>
        <v>900760</v>
      </c>
    </row>
    <row r="48" spans="1:14" ht="26.25">
      <c r="A48" s="9">
        <v>1011200</v>
      </c>
      <c r="B48" s="27" t="s">
        <v>46</v>
      </c>
      <c r="C48" s="15" t="s">
        <v>259</v>
      </c>
      <c r="D48" s="12">
        <v>205200</v>
      </c>
      <c r="E48" s="12">
        <v>117100</v>
      </c>
      <c r="F48" s="12">
        <v>6750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f t="shared" si="8"/>
        <v>205200</v>
      </c>
    </row>
    <row r="49" spans="1:14" ht="26.25">
      <c r="A49" s="9">
        <v>1011210</v>
      </c>
      <c r="B49" s="27" t="s">
        <v>47</v>
      </c>
      <c r="C49" s="14" t="s">
        <v>260</v>
      </c>
      <c r="D49" s="12">
        <v>170000</v>
      </c>
      <c r="E49" s="12">
        <v>117365</v>
      </c>
      <c r="F49" s="12">
        <v>6885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f t="shared" si="8"/>
        <v>170000</v>
      </c>
    </row>
    <row r="50" spans="1:14" ht="52.5">
      <c r="A50" s="9">
        <v>1011260</v>
      </c>
      <c r="B50" s="27" t="s">
        <v>48</v>
      </c>
      <c r="C50" s="16" t="s">
        <v>105</v>
      </c>
      <c r="D50" s="12">
        <v>65160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f t="shared" si="8"/>
        <v>65160</v>
      </c>
    </row>
    <row r="51" spans="1:14" ht="105">
      <c r="A51" s="9" t="s">
        <v>130</v>
      </c>
      <c r="B51" s="27" t="s">
        <v>50</v>
      </c>
      <c r="C51" s="14" t="s">
        <v>233</v>
      </c>
      <c r="D51" s="12">
        <v>110450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f t="shared" si="8"/>
        <v>110450</v>
      </c>
    </row>
    <row r="52" spans="1:14" ht="39">
      <c r="A52" s="9">
        <v>1015050</v>
      </c>
      <c r="B52" s="27" t="s">
        <v>51</v>
      </c>
      <c r="C52" s="16" t="s">
        <v>123</v>
      </c>
      <c r="D52" s="12">
        <v>1137000</v>
      </c>
      <c r="E52" s="12">
        <v>369550</v>
      </c>
      <c r="F52" s="12">
        <v>241780</v>
      </c>
      <c r="G52" s="12">
        <v>500</v>
      </c>
      <c r="H52" s="12">
        <v>500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f t="shared" si="8"/>
        <v>1137500</v>
      </c>
    </row>
    <row r="53" spans="1:14" ht="52.5">
      <c r="A53" s="6">
        <v>1500000</v>
      </c>
      <c r="B53" s="24" t="s">
        <v>52</v>
      </c>
      <c r="C53" s="7" t="s">
        <v>53</v>
      </c>
      <c r="D53" s="8">
        <f>SUM(D54,D56,D57,D88:D89)</f>
        <v>72972000</v>
      </c>
      <c r="E53" s="8">
        <f aca="true" t="shared" si="9" ref="E53:M53">SUM(E54,E56,E57,E88:E89)</f>
        <v>2562300</v>
      </c>
      <c r="F53" s="8">
        <f t="shared" si="9"/>
        <v>143060</v>
      </c>
      <c r="G53" s="8">
        <f t="shared" si="9"/>
        <v>111000</v>
      </c>
      <c r="H53" s="8">
        <f t="shared" si="9"/>
        <v>75600</v>
      </c>
      <c r="I53" s="8">
        <f t="shared" si="9"/>
        <v>0</v>
      </c>
      <c r="J53" s="8">
        <f t="shared" si="9"/>
        <v>0</v>
      </c>
      <c r="K53" s="8">
        <f t="shared" si="9"/>
        <v>35400</v>
      </c>
      <c r="L53" s="8">
        <f t="shared" si="9"/>
        <v>21000</v>
      </c>
      <c r="M53" s="8">
        <f t="shared" si="9"/>
        <v>21000</v>
      </c>
      <c r="N53" s="8">
        <f>D53+G53</f>
        <v>73083000</v>
      </c>
    </row>
    <row r="54" spans="1:14" ht="12.75">
      <c r="A54" s="9">
        <v>1510000</v>
      </c>
      <c r="B54" s="24" t="s">
        <v>16</v>
      </c>
      <c r="C54" s="7" t="s">
        <v>17</v>
      </c>
      <c r="D54" s="8">
        <f>SUM(D55)</f>
        <v>1738300</v>
      </c>
      <c r="E54" s="8">
        <f aca="true" t="shared" si="10" ref="E54:M54">SUM(E55)</f>
        <v>1080600</v>
      </c>
      <c r="F54" s="8">
        <f t="shared" si="10"/>
        <v>0</v>
      </c>
      <c r="G54" s="8">
        <f t="shared" si="10"/>
        <v>0</v>
      </c>
      <c r="H54" s="8">
        <f t="shared" si="10"/>
        <v>0</v>
      </c>
      <c r="I54" s="8">
        <f t="shared" si="10"/>
        <v>0</v>
      </c>
      <c r="J54" s="8">
        <f t="shared" si="10"/>
        <v>0</v>
      </c>
      <c r="K54" s="8">
        <f t="shared" si="10"/>
        <v>0</v>
      </c>
      <c r="L54" s="8">
        <f t="shared" si="10"/>
        <v>0</v>
      </c>
      <c r="M54" s="8">
        <f t="shared" si="10"/>
        <v>0</v>
      </c>
      <c r="N54" s="8">
        <f t="shared" si="8"/>
        <v>1738300</v>
      </c>
    </row>
    <row r="55" spans="1:14" ht="52.5">
      <c r="A55" s="9" t="s">
        <v>124</v>
      </c>
      <c r="B55" s="27" t="s">
        <v>18</v>
      </c>
      <c r="C55" s="14" t="s">
        <v>255</v>
      </c>
      <c r="D55" s="12">
        <v>1738300</v>
      </c>
      <c r="E55" s="12">
        <v>1080600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f t="shared" si="8"/>
        <v>1738300</v>
      </c>
    </row>
    <row r="56" spans="1:14" ht="79.5">
      <c r="A56" s="9" t="s">
        <v>194</v>
      </c>
      <c r="B56" s="28" t="s">
        <v>137</v>
      </c>
      <c r="C56" s="14" t="s">
        <v>261</v>
      </c>
      <c r="D56" s="12">
        <v>807900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f t="shared" si="8"/>
        <v>807900</v>
      </c>
    </row>
    <row r="57" spans="1:14" ht="26.25">
      <c r="A57" s="9">
        <v>1513000</v>
      </c>
      <c r="B57" s="24" t="s">
        <v>25</v>
      </c>
      <c r="C57" s="7" t="s">
        <v>26</v>
      </c>
      <c r="D57" s="8">
        <f>SUM(D58:D87)</f>
        <v>68569500</v>
      </c>
      <c r="E57" s="8">
        <f aca="true" t="shared" si="11" ref="E57:M57">SUM(E58:E87)</f>
        <v>1481700</v>
      </c>
      <c r="F57" s="8">
        <f t="shared" si="11"/>
        <v>143060</v>
      </c>
      <c r="G57" s="8">
        <f t="shared" si="11"/>
        <v>111000</v>
      </c>
      <c r="H57" s="8">
        <f t="shared" si="11"/>
        <v>75600</v>
      </c>
      <c r="I57" s="8">
        <f t="shared" si="11"/>
        <v>0</v>
      </c>
      <c r="J57" s="8">
        <f t="shared" si="11"/>
        <v>0</v>
      </c>
      <c r="K57" s="8">
        <f t="shared" si="11"/>
        <v>35400</v>
      </c>
      <c r="L57" s="8">
        <f t="shared" si="11"/>
        <v>21000</v>
      </c>
      <c r="M57" s="8">
        <f t="shared" si="11"/>
        <v>21000</v>
      </c>
      <c r="N57" s="8">
        <f>D57+G57</f>
        <v>68680500</v>
      </c>
    </row>
    <row r="58" spans="1:14" ht="158.25">
      <c r="A58" s="9" t="s">
        <v>166</v>
      </c>
      <c r="B58" s="29" t="s">
        <v>138</v>
      </c>
      <c r="C58" s="14" t="s">
        <v>262</v>
      </c>
      <c r="D58" s="12">
        <v>8000000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8">
        <f aca="true" t="shared" si="12" ref="N58:N82">D58+G58</f>
        <v>8000000</v>
      </c>
    </row>
    <row r="59" spans="1:14" ht="171">
      <c r="A59" s="9" t="s">
        <v>167</v>
      </c>
      <c r="B59" s="29" t="s">
        <v>139</v>
      </c>
      <c r="C59" s="14" t="s">
        <v>263</v>
      </c>
      <c r="D59" s="12">
        <v>25180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8">
        <f t="shared" si="12"/>
        <v>25180</v>
      </c>
    </row>
    <row r="60" spans="1:14" ht="158.25">
      <c r="A60" s="9" t="s">
        <v>168</v>
      </c>
      <c r="B60" s="29" t="s">
        <v>140</v>
      </c>
      <c r="C60" s="14" t="s">
        <v>264</v>
      </c>
      <c r="D60" s="12">
        <v>1300</v>
      </c>
      <c r="E60" s="12">
        <v>0</v>
      </c>
      <c r="F60" s="12">
        <v>0</v>
      </c>
      <c r="G60" s="12">
        <v>21000</v>
      </c>
      <c r="H60" s="12">
        <v>0</v>
      </c>
      <c r="I60" s="12">
        <v>0</v>
      </c>
      <c r="J60" s="12">
        <v>0</v>
      </c>
      <c r="K60" s="12">
        <v>21000</v>
      </c>
      <c r="L60" s="12">
        <v>21000</v>
      </c>
      <c r="M60" s="12">
        <v>21000</v>
      </c>
      <c r="N60" s="8">
        <f t="shared" si="12"/>
        <v>22300</v>
      </c>
    </row>
    <row r="61" spans="1:14" ht="158.25">
      <c r="A61" s="9" t="s">
        <v>169</v>
      </c>
      <c r="B61" s="29" t="s">
        <v>141</v>
      </c>
      <c r="C61" s="14" t="s">
        <v>239</v>
      </c>
      <c r="D61" s="12">
        <v>1500000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8">
        <f t="shared" si="12"/>
        <v>1500000</v>
      </c>
    </row>
    <row r="62" spans="1:14" ht="158.25">
      <c r="A62" s="9" t="s">
        <v>170</v>
      </c>
      <c r="B62" s="29" t="s">
        <v>142</v>
      </c>
      <c r="C62" s="14" t="s">
        <v>265</v>
      </c>
      <c r="D62" s="12">
        <v>1100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8">
        <f t="shared" si="12"/>
        <v>1100</v>
      </c>
    </row>
    <row r="63" spans="1:14" ht="118.5">
      <c r="A63" s="9" t="s">
        <v>171</v>
      </c>
      <c r="B63" s="29" t="s">
        <v>143</v>
      </c>
      <c r="C63" s="14" t="s">
        <v>240</v>
      </c>
      <c r="D63" s="12">
        <v>600000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8">
        <f t="shared" si="12"/>
        <v>600000</v>
      </c>
    </row>
    <row r="64" spans="1:14" ht="118.5">
      <c r="A64" s="9" t="s">
        <v>172</v>
      </c>
      <c r="B64" s="29" t="s">
        <v>144</v>
      </c>
      <c r="C64" s="14" t="s">
        <v>241</v>
      </c>
      <c r="D64" s="12">
        <v>1200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8">
        <f t="shared" si="12"/>
        <v>1200</v>
      </c>
    </row>
    <row r="65" spans="1:14" ht="118.5">
      <c r="A65" s="9" t="s">
        <v>173</v>
      </c>
      <c r="B65" s="29" t="s">
        <v>145</v>
      </c>
      <c r="C65" s="14" t="s">
        <v>242</v>
      </c>
      <c r="D65" s="12">
        <v>15000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8">
        <f t="shared" si="12"/>
        <v>15000</v>
      </c>
    </row>
    <row r="66" spans="1:14" ht="158.25">
      <c r="A66" s="9" t="s">
        <v>174</v>
      </c>
      <c r="B66" s="29" t="s">
        <v>146</v>
      </c>
      <c r="C66" s="14" t="s">
        <v>266</v>
      </c>
      <c r="D66" s="12">
        <v>600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8">
        <f t="shared" si="12"/>
        <v>600</v>
      </c>
    </row>
    <row r="67" spans="1:14" ht="52.5">
      <c r="A67" s="9" t="s">
        <v>175</v>
      </c>
      <c r="B67" s="29" t="s">
        <v>147</v>
      </c>
      <c r="C67" s="14" t="s">
        <v>195</v>
      </c>
      <c r="D67" s="12">
        <v>40700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8">
        <f t="shared" si="12"/>
        <v>40700</v>
      </c>
    </row>
    <row r="68" spans="1:14" ht="26.25">
      <c r="A68" s="9" t="s">
        <v>176</v>
      </c>
      <c r="B68" s="29" t="s">
        <v>148</v>
      </c>
      <c r="C68" s="14" t="s">
        <v>196</v>
      </c>
      <c r="D68" s="12">
        <v>590000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8">
        <f t="shared" si="12"/>
        <v>590000</v>
      </c>
    </row>
    <row r="69" spans="1:14" ht="26.25">
      <c r="A69" s="9" t="s">
        <v>177</v>
      </c>
      <c r="B69" s="29" t="s">
        <v>149</v>
      </c>
      <c r="C69" s="14" t="s">
        <v>197</v>
      </c>
      <c r="D69" s="12">
        <v>300000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8">
        <f t="shared" si="12"/>
        <v>300000</v>
      </c>
    </row>
    <row r="70" spans="1:14" ht="39">
      <c r="A70" s="9" t="s">
        <v>178</v>
      </c>
      <c r="B70" s="29" t="s">
        <v>150</v>
      </c>
      <c r="C70" s="14" t="s">
        <v>198</v>
      </c>
      <c r="D70" s="12">
        <v>3820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8">
        <f t="shared" si="12"/>
        <v>3820</v>
      </c>
    </row>
    <row r="71" spans="1:14" ht="26.25">
      <c r="A71" s="9" t="s">
        <v>179</v>
      </c>
      <c r="B71" s="29" t="s">
        <v>151</v>
      </c>
      <c r="C71" s="14" t="s">
        <v>199</v>
      </c>
      <c r="D71" s="12">
        <v>484000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8">
        <f t="shared" si="12"/>
        <v>484000</v>
      </c>
    </row>
    <row r="72" spans="1:14" ht="26.25">
      <c r="A72" s="9" t="s">
        <v>180</v>
      </c>
      <c r="B72" s="29" t="s">
        <v>152</v>
      </c>
      <c r="C72" s="14" t="s">
        <v>200</v>
      </c>
      <c r="D72" s="12">
        <v>8585000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8">
        <f t="shared" si="12"/>
        <v>8585000</v>
      </c>
    </row>
    <row r="73" spans="1:14" ht="26.25">
      <c r="A73" s="9" t="s">
        <v>181</v>
      </c>
      <c r="B73" s="29" t="s">
        <v>153</v>
      </c>
      <c r="C73" s="14" t="s">
        <v>201</v>
      </c>
      <c r="D73" s="12">
        <v>22330600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8">
        <f t="shared" si="12"/>
        <v>22330600</v>
      </c>
    </row>
    <row r="74" spans="1:14" ht="39">
      <c r="A74" s="9" t="s">
        <v>182</v>
      </c>
      <c r="B74" s="29" t="s">
        <v>154</v>
      </c>
      <c r="C74" s="14" t="s">
        <v>202</v>
      </c>
      <c r="D74" s="12">
        <v>2520000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8">
        <f t="shared" si="12"/>
        <v>2520000</v>
      </c>
    </row>
    <row r="75" spans="1:14" ht="26.25">
      <c r="A75" s="9" t="s">
        <v>183</v>
      </c>
      <c r="B75" s="29" t="s">
        <v>155</v>
      </c>
      <c r="C75" s="14" t="s">
        <v>203</v>
      </c>
      <c r="D75" s="12">
        <v>4800000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8">
        <f t="shared" si="12"/>
        <v>4800000</v>
      </c>
    </row>
    <row r="76" spans="1:14" ht="26.25">
      <c r="A76" s="9" t="s">
        <v>184</v>
      </c>
      <c r="B76" s="29" t="s">
        <v>156</v>
      </c>
      <c r="C76" s="14" t="s">
        <v>204</v>
      </c>
      <c r="D76" s="12">
        <v>660000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8">
        <f t="shared" si="12"/>
        <v>660000</v>
      </c>
    </row>
    <row r="77" spans="1:14" ht="26.25">
      <c r="A77" s="9" t="s">
        <v>185</v>
      </c>
      <c r="B77" s="29" t="s">
        <v>157</v>
      </c>
      <c r="C77" s="14" t="s">
        <v>205</v>
      </c>
      <c r="D77" s="12">
        <v>54400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8">
        <f t="shared" si="12"/>
        <v>54400</v>
      </c>
    </row>
    <row r="78" spans="1:14" ht="26.25">
      <c r="A78" s="9" t="s">
        <v>186</v>
      </c>
      <c r="B78" s="29" t="s">
        <v>158</v>
      </c>
      <c r="C78" s="14" t="s">
        <v>206</v>
      </c>
      <c r="D78" s="12">
        <v>2426000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8">
        <f t="shared" si="12"/>
        <v>2426000</v>
      </c>
    </row>
    <row r="79" spans="1:14" ht="39">
      <c r="A79" s="9" t="s">
        <v>187</v>
      </c>
      <c r="B79" s="29" t="s">
        <v>159</v>
      </c>
      <c r="C79" s="14" t="s">
        <v>207</v>
      </c>
      <c r="D79" s="12">
        <v>4842400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8">
        <f t="shared" si="12"/>
        <v>4842400</v>
      </c>
    </row>
    <row r="80" spans="1:14" ht="66">
      <c r="A80" s="9" t="s">
        <v>188</v>
      </c>
      <c r="B80" s="29" t="s">
        <v>160</v>
      </c>
      <c r="C80" s="14" t="s">
        <v>208</v>
      </c>
      <c r="D80" s="12">
        <v>20000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8">
        <f t="shared" si="12"/>
        <v>20000</v>
      </c>
    </row>
    <row r="81" spans="1:14" ht="39">
      <c r="A81" s="9" t="s">
        <v>189</v>
      </c>
      <c r="B81" s="29" t="s">
        <v>161</v>
      </c>
      <c r="C81" s="14" t="s">
        <v>209</v>
      </c>
      <c r="D81" s="12">
        <v>6500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8">
        <f t="shared" si="12"/>
        <v>6500</v>
      </c>
    </row>
    <row r="82" spans="1:14" ht="26.25">
      <c r="A82" s="9" t="s">
        <v>190</v>
      </c>
      <c r="B82" s="29" t="s">
        <v>162</v>
      </c>
      <c r="C82" s="14" t="s">
        <v>210</v>
      </c>
      <c r="D82" s="12">
        <v>65100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8">
        <f t="shared" si="12"/>
        <v>65100</v>
      </c>
    </row>
    <row r="83" spans="1:14" ht="78.75">
      <c r="A83" s="9" t="s">
        <v>131</v>
      </c>
      <c r="B83" s="27" t="s">
        <v>54</v>
      </c>
      <c r="C83" s="16" t="s">
        <v>267</v>
      </c>
      <c r="D83" s="12">
        <v>1878400</v>
      </c>
      <c r="E83" s="12">
        <v>1024400</v>
      </c>
      <c r="F83" s="12">
        <v>73860</v>
      </c>
      <c r="G83" s="12">
        <v>90000</v>
      </c>
      <c r="H83" s="12">
        <v>75600</v>
      </c>
      <c r="I83" s="12">
        <v>0</v>
      </c>
      <c r="J83" s="12">
        <v>0</v>
      </c>
      <c r="K83" s="12">
        <v>14400</v>
      </c>
      <c r="L83" s="12">
        <v>0</v>
      </c>
      <c r="M83" s="12">
        <v>0</v>
      </c>
      <c r="N83" s="12">
        <f aca="true" t="shared" si="13" ref="N83:N100">D83+G83</f>
        <v>1968400</v>
      </c>
    </row>
    <row r="84" spans="1:14" ht="26.25">
      <c r="A84" s="9" t="s">
        <v>132</v>
      </c>
      <c r="B84" s="27">
        <v>91206</v>
      </c>
      <c r="C84" s="15" t="s">
        <v>234</v>
      </c>
      <c r="D84" s="12">
        <v>744300</v>
      </c>
      <c r="E84" s="12">
        <v>457300</v>
      </c>
      <c r="F84" s="12">
        <v>69200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f t="shared" si="13"/>
        <v>744300</v>
      </c>
    </row>
    <row r="85" spans="1:14" ht="92.25">
      <c r="A85" s="9" t="s">
        <v>133</v>
      </c>
      <c r="B85" s="27" t="s">
        <v>55</v>
      </c>
      <c r="C85" s="14" t="s">
        <v>243</v>
      </c>
      <c r="D85" s="12">
        <v>293900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f t="shared" si="13"/>
        <v>293900</v>
      </c>
    </row>
    <row r="86" spans="1:14" ht="92.25">
      <c r="A86" s="9" t="s">
        <v>235</v>
      </c>
      <c r="B86" s="27" t="s">
        <v>76</v>
      </c>
      <c r="C86" s="14" t="s">
        <v>268</v>
      </c>
      <c r="D86" s="12">
        <v>140000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f t="shared" si="13"/>
        <v>140000</v>
      </c>
    </row>
    <row r="87" spans="1:14" ht="39">
      <c r="A87" s="9" t="s">
        <v>191</v>
      </c>
      <c r="B87" s="29" t="s">
        <v>163</v>
      </c>
      <c r="C87" s="14" t="s">
        <v>211</v>
      </c>
      <c r="D87" s="12">
        <v>7640000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f t="shared" si="13"/>
        <v>7640000</v>
      </c>
    </row>
    <row r="88" spans="1:14" ht="52.5">
      <c r="A88" s="9" t="s">
        <v>192</v>
      </c>
      <c r="B88" s="29" t="s">
        <v>164</v>
      </c>
      <c r="C88" s="14" t="s">
        <v>212</v>
      </c>
      <c r="D88" s="12">
        <v>1200000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f t="shared" si="13"/>
        <v>1200000</v>
      </c>
    </row>
    <row r="89" spans="1:14" ht="52.5">
      <c r="A89" s="9" t="s">
        <v>193</v>
      </c>
      <c r="B89" s="29" t="s">
        <v>165</v>
      </c>
      <c r="C89" s="14" t="s">
        <v>213</v>
      </c>
      <c r="D89" s="12">
        <v>656300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f t="shared" si="13"/>
        <v>656300</v>
      </c>
    </row>
    <row r="90" spans="1:14" ht="26.25">
      <c r="A90" s="9">
        <v>2400000</v>
      </c>
      <c r="B90" s="24" t="s">
        <v>58</v>
      </c>
      <c r="C90" s="7" t="s">
        <v>81</v>
      </c>
      <c r="D90" s="8">
        <f aca="true" t="shared" si="14" ref="D90:M90">SUM(D91,D93)</f>
        <v>6305500</v>
      </c>
      <c r="E90" s="8">
        <f t="shared" si="14"/>
        <v>3874000</v>
      </c>
      <c r="F90" s="8">
        <f t="shared" si="14"/>
        <v>823620</v>
      </c>
      <c r="G90" s="8">
        <f t="shared" si="14"/>
        <v>487000</v>
      </c>
      <c r="H90" s="8">
        <f t="shared" si="14"/>
        <v>442000</v>
      </c>
      <c r="I90" s="8">
        <f t="shared" si="14"/>
        <v>157800</v>
      </c>
      <c r="J90" s="8">
        <f t="shared" si="14"/>
        <v>97330</v>
      </c>
      <c r="K90" s="8">
        <f t="shared" si="14"/>
        <v>45000</v>
      </c>
      <c r="L90" s="8">
        <f t="shared" si="14"/>
        <v>45000</v>
      </c>
      <c r="M90" s="8">
        <f t="shared" si="14"/>
        <v>45000</v>
      </c>
      <c r="N90" s="8">
        <f t="shared" si="13"/>
        <v>6792500</v>
      </c>
    </row>
    <row r="91" spans="1:14" ht="12.75">
      <c r="A91" s="9">
        <v>2410220</v>
      </c>
      <c r="B91" s="24" t="s">
        <v>16</v>
      </c>
      <c r="C91" s="7" t="s">
        <v>17</v>
      </c>
      <c r="D91" s="8">
        <f>SUM(D92)</f>
        <v>130000</v>
      </c>
      <c r="E91" s="8">
        <f aca="true" t="shared" si="15" ref="E91:M91">SUM(E92)</f>
        <v>87000</v>
      </c>
      <c r="F91" s="8">
        <f t="shared" si="15"/>
        <v>0</v>
      </c>
      <c r="G91" s="8">
        <f t="shared" si="15"/>
        <v>0</v>
      </c>
      <c r="H91" s="8">
        <f t="shared" si="15"/>
        <v>0</v>
      </c>
      <c r="I91" s="8">
        <f t="shared" si="15"/>
        <v>0</v>
      </c>
      <c r="J91" s="8">
        <f t="shared" si="15"/>
        <v>0</v>
      </c>
      <c r="K91" s="8">
        <f t="shared" si="15"/>
        <v>0</v>
      </c>
      <c r="L91" s="8">
        <f t="shared" si="15"/>
        <v>0</v>
      </c>
      <c r="M91" s="8">
        <f t="shared" si="15"/>
        <v>0</v>
      </c>
      <c r="N91" s="8">
        <f t="shared" si="13"/>
        <v>130000</v>
      </c>
    </row>
    <row r="92" spans="1:14" ht="52.5">
      <c r="A92" s="9" t="s">
        <v>236</v>
      </c>
      <c r="B92" s="27" t="s">
        <v>18</v>
      </c>
      <c r="C92" s="16" t="s">
        <v>94</v>
      </c>
      <c r="D92" s="12">
        <v>130000</v>
      </c>
      <c r="E92" s="12">
        <v>87000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f t="shared" si="13"/>
        <v>130000</v>
      </c>
    </row>
    <row r="93" spans="1:14" ht="12.75">
      <c r="A93" s="9"/>
      <c r="B93" s="24" t="s">
        <v>31</v>
      </c>
      <c r="C93" s="7" t="s">
        <v>32</v>
      </c>
      <c r="D93" s="8">
        <f>SUM(D94:D98)</f>
        <v>6175500</v>
      </c>
      <c r="E93" s="8">
        <f aca="true" t="shared" si="16" ref="E93:M93">SUM(E94:E98)</f>
        <v>3787000</v>
      </c>
      <c r="F93" s="8">
        <f t="shared" si="16"/>
        <v>823620</v>
      </c>
      <c r="G93" s="8">
        <f t="shared" si="16"/>
        <v>487000</v>
      </c>
      <c r="H93" s="8">
        <f t="shared" si="16"/>
        <v>442000</v>
      </c>
      <c r="I93" s="8">
        <f t="shared" si="16"/>
        <v>157800</v>
      </c>
      <c r="J93" s="8">
        <f t="shared" si="16"/>
        <v>97330</v>
      </c>
      <c r="K93" s="8">
        <f t="shared" si="16"/>
        <v>45000</v>
      </c>
      <c r="L93" s="8">
        <f t="shared" si="16"/>
        <v>45000</v>
      </c>
      <c r="M93" s="8">
        <f t="shared" si="16"/>
        <v>45000</v>
      </c>
      <c r="N93" s="8">
        <f t="shared" si="13"/>
        <v>6662500</v>
      </c>
    </row>
    <row r="94" spans="1:14" ht="39">
      <c r="A94" s="9">
        <v>2414030</v>
      </c>
      <c r="B94" s="27" t="s">
        <v>33</v>
      </c>
      <c r="C94" s="14" t="s">
        <v>136</v>
      </c>
      <c r="D94" s="12">
        <v>16000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f t="shared" si="13"/>
        <v>16000</v>
      </c>
    </row>
    <row r="95" spans="1:14" ht="105">
      <c r="A95" s="9">
        <v>2414060</v>
      </c>
      <c r="B95" s="27" t="s">
        <v>59</v>
      </c>
      <c r="C95" s="16" t="s">
        <v>90</v>
      </c>
      <c r="D95" s="12">
        <v>833000</v>
      </c>
      <c r="E95" s="12">
        <v>494000</v>
      </c>
      <c r="F95" s="12">
        <v>149000</v>
      </c>
      <c r="G95" s="12">
        <v>85000</v>
      </c>
      <c r="H95" s="12">
        <v>40000</v>
      </c>
      <c r="I95" s="12">
        <v>10000</v>
      </c>
      <c r="J95" s="12">
        <v>0</v>
      </c>
      <c r="K95" s="12">
        <v>45000</v>
      </c>
      <c r="L95" s="12">
        <v>45000</v>
      </c>
      <c r="M95" s="12">
        <v>45000</v>
      </c>
      <c r="N95" s="12">
        <f t="shared" si="13"/>
        <v>918000</v>
      </c>
    </row>
    <row r="96" spans="1:14" ht="66">
      <c r="A96" s="9">
        <v>2414070</v>
      </c>
      <c r="B96" s="27" t="s">
        <v>60</v>
      </c>
      <c r="C96" s="15" t="s">
        <v>91</v>
      </c>
      <c r="D96" s="12">
        <v>741500</v>
      </c>
      <c r="E96" s="12">
        <v>371500</v>
      </c>
      <c r="F96" s="12">
        <v>159300</v>
      </c>
      <c r="G96" s="12">
        <v>8000</v>
      </c>
      <c r="H96" s="12">
        <v>8000</v>
      </c>
      <c r="I96" s="12">
        <v>1300</v>
      </c>
      <c r="J96" s="12">
        <v>0</v>
      </c>
      <c r="K96" s="12">
        <v>0</v>
      </c>
      <c r="L96" s="12">
        <v>0</v>
      </c>
      <c r="M96" s="12">
        <v>0</v>
      </c>
      <c r="N96" s="12">
        <f t="shared" si="13"/>
        <v>749500</v>
      </c>
    </row>
    <row r="97" spans="1:14" ht="52.5">
      <c r="A97" s="9">
        <v>2414090</v>
      </c>
      <c r="B97" s="27" t="s">
        <v>61</v>
      </c>
      <c r="C97" s="16" t="s">
        <v>92</v>
      </c>
      <c r="D97" s="12">
        <v>1756000</v>
      </c>
      <c r="E97" s="12">
        <v>898000</v>
      </c>
      <c r="F97" s="12">
        <v>436620</v>
      </c>
      <c r="G97" s="12">
        <v>108000</v>
      </c>
      <c r="H97" s="12">
        <v>108000</v>
      </c>
      <c r="I97" s="12">
        <v>70000</v>
      </c>
      <c r="J97" s="12">
        <v>1900</v>
      </c>
      <c r="K97" s="12">
        <v>0</v>
      </c>
      <c r="L97" s="12">
        <v>0</v>
      </c>
      <c r="M97" s="12">
        <v>0</v>
      </c>
      <c r="N97" s="12">
        <f t="shared" si="13"/>
        <v>1864000</v>
      </c>
    </row>
    <row r="98" spans="1:14" ht="26.25">
      <c r="A98" s="9">
        <v>2414100</v>
      </c>
      <c r="B98" s="27" t="s">
        <v>62</v>
      </c>
      <c r="C98" s="16" t="s">
        <v>93</v>
      </c>
      <c r="D98" s="12">
        <v>2829000</v>
      </c>
      <c r="E98" s="12">
        <v>2023500</v>
      </c>
      <c r="F98" s="12">
        <v>78700</v>
      </c>
      <c r="G98" s="12">
        <v>286000</v>
      </c>
      <c r="H98" s="12">
        <v>286000</v>
      </c>
      <c r="I98" s="12">
        <v>76500</v>
      </c>
      <c r="J98" s="12">
        <v>95430</v>
      </c>
      <c r="K98" s="12">
        <v>0</v>
      </c>
      <c r="L98" s="12">
        <v>0</v>
      </c>
      <c r="M98" s="12">
        <v>0</v>
      </c>
      <c r="N98" s="12">
        <f t="shared" si="13"/>
        <v>3115000</v>
      </c>
    </row>
    <row r="99" spans="1:14" ht="39">
      <c r="A99" s="6">
        <v>4010000</v>
      </c>
      <c r="B99" s="24" t="s">
        <v>63</v>
      </c>
      <c r="C99" s="7" t="s">
        <v>64</v>
      </c>
      <c r="D99" s="8">
        <f aca="true" t="shared" si="17" ref="D99:M99">D100+D105+D107</f>
        <v>7679000</v>
      </c>
      <c r="E99" s="8">
        <f t="shared" si="17"/>
        <v>0</v>
      </c>
      <c r="F99" s="8">
        <f t="shared" si="17"/>
        <v>0</v>
      </c>
      <c r="G99" s="8">
        <f t="shared" si="17"/>
        <v>12744219.88</v>
      </c>
      <c r="H99" s="8">
        <f t="shared" si="17"/>
        <v>1315049.59</v>
      </c>
      <c r="I99" s="8">
        <f t="shared" si="17"/>
        <v>0</v>
      </c>
      <c r="J99" s="8">
        <f t="shared" si="17"/>
        <v>0</v>
      </c>
      <c r="K99" s="8">
        <f t="shared" si="17"/>
        <v>11429170.290000001</v>
      </c>
      <c r="L99" s="8">
        <f t="shared" si="17"/>
        <v>7829200</v>
      </c>
      <c r="M99" s="8">
        <f t="shared" si="17"/>
        <v>0</v>
      </c>
      <c r="N99" s="8">
        <f t="shared" si="13"/>
        <v>20423219.880000003</v>
      </c>
    </row>
    <row r="100" spans="1:14" ht="26.25">
      <c r="A100" s="9">
        <v>4016000</v>
      </c>
      <c r="B100" s="24" t="s">
        <v>65</v>
      </c>
      <c r="C100" s="7" t="s">
        <v>66</v>
      </c>
      <c r="D100" s="8">
        <f aca="true" t="shared" si="18" ref="D100:M100">SUM(D101:D104)</f>
        <v>7679000</v>
      </c>
      <c r="E100" s="8">
        <f t="shared" si="18"/>
        <v>0</v>
      </c>
      <c r="F100" s="8">
        <f t="shared" si="18"/>
        <v>0</v>
      </c>
      <c r="G100" s="8">
        <f t="shared" si="18"/>
        <v>1291503.8</v>
      </c>
      <c r="H100" s="8">
        <f t="shared" si="18"/>
        <v>20000</v>
      </c>
      <c r="I100" s="8">
        <f t="shared" si="18"/>
        <v>0</v>
      </c>
      <c r="J100" s="8">
        <f t="shared" si="18"/>
        <v>0</v>
      </c>
      <c r="K100" s="8">
        <f t="shared" si="18"/>
        <v>1271503.8</v>
      </c>
      <c r="L100" s="8">
        <f t="shared" si="18"/>
        <v>0</v>
      </c>
      <c r="M100" s="8">
        <f t="shared" si="18"/>
        <v>0</v>
      </c>
      <c r="N100" s="8">
        <f t="shared" si="13"/>
        <v>8970503.8</v>
      </c>
    </row>
    <row r="101" spans="1:14" ht="52.5">
      <c r="A101" s="9">
        <v>4016040</v>
      </c>
      <c r="B101" s="27" t="s">
        <v>67</v>
      </c>
      <c r="C101" s="14" t="s">
        <v>96</v>
      </c>
      <c r="D101" s="12">
        <v>70000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f aca="true" t="shared" si="19" ref="N101:N117">D101+G101</f>
        <v>70000</v>
      </c>
    </row>
    <row r="102" spans="1:14" ht="39">
      <c r="A102" s="9">
        <v>4016070</v>
      </c>
      <c r="B102" s="27" t="s">
        <v>68</v>
      </c>
      <c r="C102" s="14" t="s">
        <v>97</v>
      </c>
      <c r="D102" s="12">
        <v>0</v>
      </c>
      <c r="E102" s="12">
        <v>0</v>
      </c>
      <c r="F102" s="12">
        <v>0</v>
      </c>
      <c r="G102" s="12">
        <v>20000</v>
      </c>
      <c r="H102" s="12">
        <v>20000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f t="shared" si="19"/>
        <v>20000</v>
      </c>
    </row>
    <row r="103" spans="1:14" ht="12.75">
      <c r="A103" s="9">
        <v>4016080</v>
      </c>
      <c r="B103" s="27" t="s">
        <v>69</v>
      </c>
      <c r="C103" s="22" t="s">
        <v>95</v>
      </c>
      <c r="D103" s="12">
        <v>7609000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f t="shared" si="19"/>
        <v>7609000</v>
      </c>
    </row>
    <row r="104" spans="1:14" ht="102">
      <c r="A104" s="9" t="s">
        <v>244</v>
      </c>
      <c r="B104" s="27">
        <v>100602</v>
      </c>
      <c r="C104" s="31" t="s">
        <v>269</v>
      </c>
      <c r="D104" s="12">
        <v>0</v>
      </c>
      <c r="E104" s="12">
        <v>0</v>
      </c>
      <c r="F104" s="12">
        <v>0</v>
      </c>
      <c r="G104" s="12">
        <v>1271503.8</v>
      </c>
      <c r="H104" s="12">
        <v>0</v>
      </c>
      <c r="I104" s="12">
        <v>0</v>
      </c>
      <c r="J104" s="12">
        <v>0</v>
      </c>
      <c r="K104" s="12">
        <v>1271503.8</v>
      </c>
      <c r="L104" s="12">
        <v>0</v>
      </c>
      <c r="M104" s="12">
        <v>0</v>
      </c>
      <c r="N104" s="12">
        <f t="shared" si="19"/>
        <v>1271503.8</v>
      </c>
    </row>
    <row r="105" spans="1:14" ht="12.75">
      <c r="A105" s="9">
        <v>4016300</v>
      </c>
      <c r="B105" s="24" t="s">
        <v>70</v>
      </c>
      <c r="C105" s="7" t="s">
        <v>71</v>
      </c>
      <c r="D105" s="8">
        <f>SUM(D106)</f>
        <v>0</v>
      </c>
      <c r="E105" s="8">
        <f aca="true" t="shared" si="20" ref="E105:M105">SUM(E106)</f>
        <v>0</v>
      </c>
      <c r="F105" s="8">
        <f t="shared" si="20"/>
        <v>0</v>
      </c>
      <c r="G105" s="8">
        <f t="shared" si="20"/>
        <v>7829200</v>
      </c>
      <c r="H105" s="8">
        <f t="shared" si="20"/>
        <v>0</v>
      </c>
      <c r="I105" s="8">
        <f t="shared" si="20"/>
        <v>0</v>
      </c>
      <c r="J105" s="8">
        <f t="shared" si="20"/>
        <v>0</v>
      </c>
      <c r="K105" s="8">
        <f t="shared" si="20"/>
        <v>7829200</v>
      </c>
      <c r="L105" s="8">
        <f t="shared" si="20"/>
        <v>7829200</v>
      </c>
      <c r="M105" s="8">
        <f t="shared" si="20"/>
        <v>0</v>
      </c>
      <c r="N105" s="8">
        <f t="shared" si="19"/>
        <v>7829200</v>
      </c>
    </row>
    <row r="106" spans="1:14" ht="39">
      <c r="A106" s="9">
        <v>4016310</v>
      </c>
      <c r="B106" s="27" t="s">
        <v>72</v>
      </c>
      <c r="C106" s="15" t="s">
        <v>237</v>
      </c>
      <c r="D106" s="12">
        <v>0</v>
      </c>
      <c r="E106" s="12">
        <v>0</v>
      </c>
      <c r="F106" s="12">
        <v>0</v>
      </c>
      <c r="G106" s="12">
        <v>7829200</v>
      </c>
      <c r="H106" s="12">
        <v>0</v>
      </c>
      <c r="I106" s="12">
        <v>0</v>
      </c>
      <c r="J106" s="12">
        <v>0</v>
      </c>
      <c r="K106" s="12">
        <v>7829200</v>
      </c>
      <c r="L106" s="12">
        <v>7829200</v>
      </c>
      <c r="M106" s="12"/>
      <c r="N106" s="12">
        <f t="shared" si="19"/>
        <v>7829200</v>
      </c>
    </row>
    <row r="107" spans="1:14" ht="52.5">
      <c r="A107" s="9">
        <v>4016600</v>
      </c>
      <c r="B107" s="24" t="s">
        <v>56</v>
      </c>
      <c r="C107" s="7" t="s">
        <v>57</v>
      </c>
      <c r="D107" s="8">
        <f>SUM(D108)</f>
        <v>0</v>
      </c>
      <c r="E107" s="8">
        <f aca="true" t="shared" si="21" ref="E107:M107">SUM(E108)</f>
        <v>0</v>
      </c>
      <c r="F107" s="8">
        <f t="shared" si="21"/>
        <v>0</v>
      </c>
      <c r="G107" s="8">
        <f t="shared" si="21"/>
        <v>3623516.08</v>
      </c>
      <c r="H107" s="8">
        <f t="shared" si="21"/>
        <v>1295049.59</v>
      </c>
      <c r="I107" s="8">
        <f t="shared" si="21"/>
        <v>0</v>
      </c>
      <c r="J107" s="8">
        <f t="shared" si="21"/>
        <v>0</v>
      </c>
      <c r="K107" s="8">
        <f t="shared" si="21"/>
        <v>2328466.49</v>
      </c>
      <c r="L107" s="8">
        <f t="shared" si="21"/>
        <v>0</v>
      </c>
      <c r="M107" s="8">
        <f t="shared" si="21"/>
        <v>0</v>
      </c>
      <c r="N107" s="8">
        <f t="shared" si="19"/>
        <v>3623516.08</v>
      </c>
    </row>
    <row r="108" spans="1:14" ht="26.25">
      <c r="A108" s="9" t="s">
        <v>134</v>
      </c>
      <c r="B108" s="27" t="s">
        <v>73</v>
      </c>
      <c r="C108" s="16" t="s">
        <v>238</v>
      </c>
      <c r="D108" s="12">
        <v>0</v>
      </c>
      <c r="E108" s="12">
        <v>0</v>
      </c>
      <c r="F108" s="12">
        <v>0</v>
      </c>
      <c r="G108" s="12">
        <v>3623516.08</v>
      </c>
      <c r="H108" s="12">
        <v>1295049.59</v>
      </c>
      <c r="I108" s="12">
        <v>0</v>
      </c>
      <c r="J108" s="12">
        <v>0</v>
      </c>
      <c r="K108" s="12">
        <v>2328466.49</v>
      </c>
      <c r="L108" s="12">
        <v>0</v>
      </c>
      <c r="M108" s="12">
        <v>0</v>
      </c>
      <c r="N108" s="12">
        <f t="shared" si="19"/>
        <v>3623516.08</v>
      </c>
    </row>
    <row r="109" spans="1:14" ht="39">
      <c r="A109" s="6" t="s">
        <v>250</v>
      </c>
      <c r="B109" s="24">
        <v>48</v>
      </c>
      <c r="C109" s="23" t="s">
        <v>245</v>
      </c>
      <c r="D109" s="8">
        <f>D110+D112</f>
        <v>562700</v>
      </c>
      <c r="E109" s="8">
        <f aca="true" t="shared" si="22" ref="E109:N109">E110+E112</f>
        <v>155000</v>
      </c>
      <c r="F109" s="8">
        <f t="shared" si="22"/>
        <v>0</v>
      </c>
      <c r="G109" s="8">
        <f t="shared" si="22"/>
        <v>0</v>
      </c>
      <c r="H109" s="8">
        <f t="shared" si="22"/>
        <v>0</v>
      </c>
      <c r="I109" s="8">
        <f t="shared" si="22"/>
        <v>0</v>
      </c>
      <c r="J109" s="8">
        <f t="shared" si="22"/>
        <v>0</v>
      </c>
      <c r="K109" s="8">
        <f t="shared" si="22"/>
        <v>0</v>
      </c>
      <c r="L109" s="8">
        <f t="shared" si="22"/>
        <v>0</v>
      </c>
      <c r="M109" s="8">
        <f t="shared" si="22"/>
        <v>0</v>
      </c>
      <c r="N109" s="8">
        <f t="shared" si="22"/>
        <v>562700</v>
      </c>
    </row>
    <row r="110" spans="1:14" ht="12.75">
      <c r="A110" s="9" t="s">
        <v>249</v>
      </c>
      <c r="B110" s="24" t="s">
        <v>16</v>
      </c>
      <c r="C110" s="7" t="s">
        <v>17</v>
      </c>
      <c r="D110" s="12">
        <f>D111</f>
        <v>212700</v>
      </c>
      <c r="E110" s="12">
        <f aca="true" t="shared" si="23" ref="E110:M110">E111</f>
        <v>155000</v>
      </c>
      <c r="F110" s="12">
        <f t="shared" si="23"/>
        <v>0</v>
      </c>
      <c r="G110" s="12">
        <f t="shared" si="23"/>
        <v>0</v>
      </c>
      <c r="H110" s="12">
        <f t="shared" si="23"/>
        <v>0</v>
      </c>
      <c r="I110" s="12">
        <f t="shared" si="23"/>
        <v>0</v>
      </c>
      <c r="J110" s="12">
        <f t="shared" si="23"/>
        <v>0</v>
      </c>
      <c r="K110" s="12">
        <f t="shared" si="23"/>
        <v>0</v>
      </c>
      <c r="L110" s="12">
        <f t="shared" si="23"/>
        <v>0</v>
      </c>
      <c r="M110" s="12">
        <f t="shared" si="23"/>
        <v>0</v>
      </c>
      <c r="N110" s="12">
        <f>D110+G110</f>
        <v>212700</v>
      </c>
    </row>
    <row r="111" spans="1:14" ht="52.5">
      <c r="A111" s="9" t="s">
        <v>248</v>
      </c>
      <c r="B111" s="27" t="s">
        <v>18</v>
      </c>
      <c r="C111" s="14" t="s">
        <v>255</v>
      </c>
      <c r="D111" s="12">
        <v>212700</v>
      </c>
      <c r="E111" s="12">
        <v>155000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f>D111+G111</f>
        <v>212700</v>
      </c>
    </row>
    <row r="112" spans="1:14" ht="12.75">
      <c r="A112" s="9" t="s">
        <v>247</v>
      </c>
      <c r="B112" s="24" t="s">
        <v>70</v>
      </c>
      <c r="C112" s="7" t="s">
        <v>71</v>
      </c>
      <c r="D112" s="12">
        <f>D113</f>
        <v>350000</v>
      </c>
      <c r="E112" s="12">
        <f aca="true" t="shared" si="24" ref="E112:M112">E113</f>
        <v>0</v>
      </c>
      <c r="F112" s="12">
        <f t="shared" si="24"/>
        <v>0</v>
      </c>
      <c r="G112" s="12">
        <f t="shared" si="24"/>
        <v>0</v>
      </c>
      <c r="H112" s="12">
        <f t="shared" si="24"/>
        <v>0</v>
      </c>
      <c r="I112" s="12">
        <f t="shared" si="24"/>
        <v>0</v>
      </c>
      <c r="J112" s="12">
        <f t="shared" si="24"/>
        <v>0</v>
      </c>
      <c r="K112" s="12">
        <f t="shared" si="24"/>
        <v>0</v>
      </c>
      <c r="L112" s="12">
        <f t="shared" si="24"/>
        <v>0</v>
      </c>
      <c r="M112" s="12">
        <f t="shared" si="24"/>
        <v>0</v>
      </c>
      <c r="N112" s="12">
        <f>D112+G112</f>
        <v>350000</v>
      </c>
    </row>
    <row r="113" spans="1:14" ht="26.25">
      <c r="A113" s="9" t="s">
        <v>246</v>
      </c>
      <c r="B113" s="27">
        <v>150202</v>
      </c>
      <c r="C113" s="14" t="s">
        <v>215</v>
      </c>
      <c r="D113" s="12">
        <v>350000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f>D113+G113</f>
        <v>350000</v>
      </c>
    </row>
    <row r="114" spans="1:14" ht="26.25">
      <c r="A114" s="6">
        <v>7500000</v>
      </c>
      <c r="B114" s="24" t="s">
        <v>74</v>
      </c>
      <c r="C114" s="7" t="s">
        <v>75</v>
      </c>
      <c r="D114" s="8">
        <f>D115</f>
        <v>690600</v>
      </c>
      <c r="E114" s="8">
        <f aca="true" t="shared" si="25" ref="E114:N114">E115</f>
        <v>484000</v>
      </c>
      <c r="F114" s="8">
        <f t="shared" si="25"/>
        <v>0</v>
      </c>
      <c r="G114" s="8">
        <f t="shared" si="25"/>
        <v>9900</v>
      </c>
      <c r="H114" s="8">
        <f t="shared" si="25"/>
        <v>0</v>
      </c>
      <c r="I114" s="8">
        <f t="shared" si="25"/>
        <v>0</v>
      </c>
      <c r="J114" s="8">
        <f t="shared" si="25"/>
        <v>0</v>
      </c>
      <c r="K114" s="8">
        <f t="shared" si="25"/>
        <v>9900</v>
      </c>
      <c r="L114" s="8">
        <f t="shared" si="25"/>
        <v>9900</v>
      </c>
      <c r="M114" s="8">
        <f t="shared" si="25"/>
        <v>9900</v>
      </c>
      <c r="N114" s="8">
        <f t="shared" si="25"/>
        <v>700500</v>
      </c>
    </row>
    <row r="115" spans="1:14" ht="12.75">
      <c r="A115" s="9">
        <v>7510000</v>
      </c>
      <c r="B115" s="24" t="s">
        <v>16</v>
      </c>
      <c r="C115" s="7" t="s">
        <v>17</v>
      </c>
      <c r="D115" s="8">
        <f>SUM(D116)</f>
        <v>690600</v>
      </c>
      <c r="E115" s="8">
        <f aca="true" t="shared" si="26" ref="E115:M115">SUM(E116)</f>
        <v>484000</v>
      </c>
      <c r="F115" s="8">
        <f t="shared" si="26"/>
        <v>0</v>
      </c>
      <c r="G115" s="8">
        <f t="shared" si="26"/>
        <v>9900</v>
      </c>
      <c r="H115" s="8">
        <f t="shared" si="26"/>
        <v>0</v>
      </c>
      <c r="I115" s="8">
        <f t="shared" si="26"/>
        <v>0</v>
      </c>
      <c r="J115" s="8">
        <f t="shared" si="26"/>
        <v>0</v>
      </c>
      <c r="K115" s="8">
        <f t="shared" si="26"/>
        <v>9900</v>
      </c>
      <c r="L115" s="8">
        <f t="shared" si="26"/>
        <v>9900</v>
      </c>
      <c r="M115" s="8">
        <f t="shared" si="26"/>
        <v>9900</v>
      </c>
      <c r="N115" s="8">
        <f t="shared" si="19"/>
        <v>700500</v>
      </c>
    </row>
    <row r="116" spans="1:14" ht="52.5">
      <c r="A116" s="9" t="s">
        <v>135</v>
      </c>
      <c r="B116" s="27" t="s">
        <v>18</v>
      </c>
      <c r="C116" s="14" t="s">
        <v>255</v>
      </c>
      <c r="D116" s="12">
        <v>690600</v>
      </c>
      <c r="E116" s="12">
        <v>484000</v>
      </c>
      <c r="F116" s="12">
        <v>0</v>
      </c>
      <c r="G116" s="12">
        <v>9900</v>
      </c>
      <c r="H116" s="12">
        <v>0</v>
      </c>
      <c r="I116" s="12">
        <v>0</v>
      </c>
      <c r="J116" s="12">
        <v>0</v>
      </c>
      <c r="K116" s="12">
        <v>9900</v>
      </c>
      <c r="L116" s="12">
        <v>9900</v>
      </c>
      <c r="M116" s="12">
        <v>9900</v>
      </c>
      <c r="N116" s="12">
        <f t="shared" si="19"/>
        <v>700500</v>
      </c>
    </row>
    <row r="117" spans="1:14" ht="12.75">
      <c r="A117" s="9"/>
      <c r="B117" s="27">
        <v>250102</v>
      </c>
      <c r="C117" s="14" t="s">
        <v>218</v>
      </c>
      <c r="D117" s="12">
        <v>5000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8">
        <f t="shared" si="19"/>
        <v>5000</v>
      </c>
    </row>
    <row r="118" spans="1:16" ht="12.75">
      <c r="A118" s="9"/>
      <c r="B118" s="30" t="s">
        <v>77</v>
      </c>
      <c r="C118" s="17"/>
      <c r="D118" s="18">
        <f>D14+D39+D53+D90+D99+D114+D117+D109</f>
        <v>189697600</v>
      </c>
      <c r="E118" s="18">
        <f aca="true" t="shared" si="27" ref="E118:N118">E14+E39+E53+E90+E99+E114+E117+E109</f>
        <v>51784341</v>
      </c>
      <c r="F118" s="18">
        <f t="shared" si="27"/>
        <v>19892688</v>
      </c>
      <c r="G118" s="18">
        <f t="shared" si="27"/>
        <v>21126919.880000003</v>
      </c>
      <c r="H118" s="18">
        <f t="shared" si="27"/>
        <v>5827649.59</v>
      </c>
      <c r="I118" s="18">
        <f t="shared" si="27"/>
        <v>567800</v>
      </c>
      <c r="J118" s="18">
        <f t="shared" si="27"/>
        <v>130659</v>
      </c>
      <c r="K118" s="18">
        <f t="shared" si="27"/>
        <v>15299270.290000001</v>
      </c>
      <c r="L118" s="18">
        <f t="shared" si="27"/>
        <v>11678900</v>
      </c>
      <c r="M118" s="18">
        <f t="shared" si="27"/>
        <v>174300</v>
      </c>
      <c r="N118" s="18">
        <f t="shared" si="27"/>
        <v>210824519.88</v>
      </c>
      <c r="P118" s="19"/>
    </row>
    <row r="120" spans="3:14" ht="18">
      <c r="C120" s="2"/>
      <c r="D120" s="2"/>
      <c r="E120" s="2"/>
      <c r="F120" s="2"/>
      <c r="G120" s="2"/>
      <c r="H120" s="2"/>
      <c r="I120" s="2"/>
      <c r="J120" s="2"/>
      <c r="K120" s="2"/>
      <c r="L120" s="2"/>
      <c r="N120" s="19"/>
    </row>
    <row r="121" spans="3:12" ht="18">
      <c r="C121" s="20" t="s">
        <v>253</v>
      </c>
      <c r="D121" s="2"/>
      <c r="E121" s="2"/>
      <c r="F121" s="2"/>
      <c r="G121" s="2"/>
      <c r="H121" s="2"/>
      <c r="I121" s="2"/>
      <c r="J121" s="20"/>
      <c r="K121" s="2"/>
      <c r="L121" s="2"/>
    </row>
    <row r="122" spans="3:12" ht="18">
      <c r="C122" s="2" t="s">
        <v>252</v>
      </c>
      <c r="D122" s="2"/>
      <c r="E122" s="2"/>
      <c r="F122" s="2"/>
      <c r="G122" s="2"/>
      <c r="H122" s="2"/>
      <c r="I122" s="2"/>
      <c r="J122" s="2"/>
      <c r="K122" s="2" t="s">
        <v>107</v>
      </c>
      <c r="L122" s="2"/>
    </row>
  </sheetData>
  <sheetProtection/>
  <mergeCells count="23">
    <mergeCell ref="N9:N12"/>
    <mergeCell ref="K10:K12"/>
    <mergeCell ref="L11:L12"/>
    <mergeCell ref="M11:M12"/>
    <mergeCell ref="L10:M10"/>
    <mergeCell ref="G9:M9"/>
    <mergeCell ref="A9:A12"/>
    <mergeCell ref="L3:N3"/>
    <mergeCell ref="L4:N4"/>
    <mergeCell ref="B6:N6"/>
    <mergeCell ref="B7:N7"/>
    <mergeCell ref="J11:J12"/>
    <mergeCell ref="B9:B12"/>
    <mergeCell ref="E10:F10"/>
    <mergeCell ref="F11:F12"/>
    <mergeCell ref="D10:D12"/>
    <mergeCell ref="C9:C12"/>
    <mergeCell ref="D9:F9"/>
    <mergeCell ref="I10:J10"/>
    <mergeCell ref="I11:I12"/>
    <mergeCell ref="G10:G12"/>
    <mergeCell ref="H10:H12"/>
    <mergeCell ref="E11:E12"/>
  </mergeCells>
  <printOptions horizontalCentered="1"/>
  <pageMargins left="0.1968503937007874" right="0.1968503937007874" top="0.984251968503937" bottom="0.1968503937007874" header="0" footer="0"/>
  <pageSetup horizontalDpi="600" verticalDpi="600" orientation="landscape" paperSize="9" scale="70" r:id="rId1"/>
  <rowBreaks count="7" manualBreakCount="7">
    <brk id="28" max="13" man="1"/>
    <brk id="49" max="13" man="1"/>
    <brk id="59" max="13" man="1"/>
    <brk id="64" max="13" man="1"/>
    <brk id="79" max="13" man="1"/>
    <brk id="92" max="13" man="1"/>
    <brk id="10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PPB1</dc:creator>
  <cp:keywords/>
  <dc:description/>
  <cp:lastModifiedBy>Ленець</cp:lastModifiedBy>
  <cp:lastPrinted>2014-04-25T10:10:11Z</cp:lastPrinted>
  <dcterms:created xsi:type="dcterms:W3CDTF">2012-01-04T15:44:05Z</dcterms:created>
  <dcterms:modified xsi:type="dcterms:W3CDTF">2014-04-25T10:10:45Z</dcterms:modified>
  <cp:category/>
  <cp:version/>
  <cp:contentType/>
  <cp:contentStatus/>
</cp:coreProperties>
</file>